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activeTab="0"/>
  </bookViews>
  <sheets>
    <sheet name="Общо за общината" sheetId="1" r:id="rId1"/>
    <sheet name="list" sheetId="2" state="hidden" r:id="rId2"/>
  </sheets>
  <definedNames>
    <definedName name="_xlfn.IFERROR" hidden="1">#NAME?</definedName>
    <definedName name="_xlfn.SUMIFS" hidden="1">#NAME?</definedName>
    <definedName name="DATE">'list'!$B$677:$B$688</definedName>
    <definedName name="PRBK">'list'!$A$386:$B$674</definedName>
    <definedName name="status">'list'!$A$691:$A$692</definedName>
    <definedName name="Z_053654F2_8683_4B84_B879_27335139C08F_.wvu.Cols" localSheetId="0" hidden="1">'Общо за общината'!#REF!</definedName>
    <definedName name="Z_053654F2_8683_4B84_B879_27335139C08F_.wvu.PrintArea" localSheetId="0" hidden="1">'Общо за общината'!$A$1:$I$842</definedName>
    <definedName name="Z_053654F2_8683_4B84_B879_27335139C08F_.wvu.PrintTitles" localSheetId="0" hidden="1">'Общо за общината'!$A:$E,'Общо за общината'!$13:$16</definedName>
    <definedName name="Z_053654F2_8683_4B84_B879_27335139C08F_.wvu.Rows" localSheetId="0" hidden="1">'Общо за общината'!$845:$65536</definedName>
    <definedName name="Z_471EFAB3_D7A7_4733_AB13_309AAAA0510F_.wvu.Cols" localSheetId="0" hidden="1">'Общо за общината'!#REF!</definedName>
    <definedName name="Z_471EFAB3_D7A7_4733_AB13_309AAAA0510F_.wvu.PrintArea" localSheetId="0" hidden="1">'Общо за общината'!$A$1:$I$842</definedName>
    <definedName name="Z_471EFAB3_D7A7_4733_AB13_309AAAA0510F_.wvu.PrintTitles" localSheetId="0" hidden="1">'Общо за общината'!$A:$E,'Общо за общината'!$13:$16</definedName>
    <definedName name="Z_471EFAB3_D7A7_4733_AB13_309AAAA0510F_.wvu.Rows" localSheetId="0" hidden="1">'Общо за общината'!$845:$65536</definedName>
    <definedName name="Z_D471F309_C21B_46C9_AA85_7745A4544723_.wvu.Cols" localSheetId="0" hidden="1">'Общо за общината'!#REF!</definedName>
    <definedName name="Z_D471F309_C21B_46C9_AA85_7745A4544723_.wvu.PrintArea" localSheetId="0" hidden="1">'Общо за общината'!$A$1:$I$842</definedName>
    <definedName name="Z_D471F309_C21B_46C9_AA85_7745A4544723_.wvu.PrintTitles" localSheetId="0" hidden="1">'Общо за общината'!$A:$E,'Общо за общината'!$13:$16</definedName>
    <definedName name="Z_D471F309_C21B_46C9_AA85_7745A4544723_.wvu.Rows" localSheetId="0" hidden="1">'Общо за общината'!$845:$65536</definedName>
    <definedName name="Z_D7503C5B_30D7_483A_9384_43762DFCF26D_.wvu.Cols" localSheetId="0" hidden="1">'Общо за общината'!#REF!</definedName>
    <definedName name="Z_D7503C5B_30D7_483A_9384_43762DFCF26D_.wvu.PrintArea" localSheetId="0" hidden="1">'Общо за общината'!$A$1:$I$842</definedName>
    <definedName name="Z_D7503C5B_30D7_483A_9384_43762DFCF26D_.wvu.PrintTitles" localSheetId="0" hidden="1">'Общо за общината'!$A:$E,'Общо за общината'!$13:$16</definedName>
    <definedName name="Z_D7503C5B_30D7_483A_9384_43762DFCF26D_.wvu.Rows" localSheetId="0" hidden="1">'Общо за общината'!$845:$65536</definedName>
    <definedName name="Z_E0FD1001_C6C4_4541_890D_4FE80418FE8D_.wvu.Cols" localSheetId="0" hidden="1">'Общо за общината'!#REF!</definedName>
    <definedName name="Z_E0FD1001_C6C4_4541_890D_4FE80418FE8D_.wvu.PrintArea" localSheetId="0" hidden="1">'Общо за общината'!$A$1:$I$842</definedName>
    <definedName name="Z_E0FD1001_C6C4_4541_890D_4FE80418FE8D_.wvu.PrintTitles" localSheetId="0" hidden="1">'Общо за общината'!$A:$E,'Общо за общината'!$13:$16</definedName>
    <definedName name="Z_E0FD1001_C6C4_4541_890D_4FE80418FE8D_.wvu.Rows" localSheetId="0" hidden="1">'Общо за общината'!$845:$65536</definedName>
    <definedName name="_xlnm.Print_Area" localSheetId="0">'Общо за общината'!$A$1:$I$842</definedName>
  </definedNames>
  <calcPr fullCalcOnLoad="1"/>
</workbook>
</file>

<file path=xl/comments2.xml><?xml version="1.0" encoding="utf-8"?>
<comments xmlns="http://schemas.openxmlformats.org/spreadsheetml/2006/main">
  <authors>
    <author>npavlov</author>
    <author>NPavlov</author>
  </authors>
  <commentList>
    <comment ref="B288" authorId="0">
      <text>
        <r>
          <rPr>
            <sz val="10"/>
            <color indexed="8"/>
            <rFont val="Times New Roman"/>
            <family val="1"/>
          </rPr>
          <t xml:space="preserve">Променено наименова-ние с </t>
        </r>
        <r>
          <rPr>
            <b/>
            <sz val="10"/>
            <color indexed="8"/>
            <rFont val="Times New Roman"/>
            <family val="1"/>
          </rPr>
          <t>ДДС № 08/2013 г.</t>
        </r>
      </text>
    </comment>
    <comment ref="B291" authorId="0">
      <text>
        <r>
          <rPr>
            <sz val="10"/>
            <color indexed="8"/>
            <rFont val="Times New Roman"/>
            <family val="1"/>
          </rPr>
          <t xml:space="preserve">Променено наименова-ние с </t>
        </r>
        <r>
          <rPr>
            <b/>
            <sz val="10"/>
            <color indexed="8"/>
            <rFont val="Times New Roman"/>
            <family val="1"/>
          </rPr>
          <t>ДДС № 08/2013 г.</t>
        </r>
      </text>
    </comment>
    <comment ref="B292" authorId="0">
      <text>
        <r>
          <rPr>
            <sz val="10"/>
            <color indexed="8"/>
            <rFont val="Times New Roman"/>
            <family val="1"/>
          </rPr>
          <t xml:space="preserve">Променено наименова-ние с </t>
        </r>
        <r>
          <rPr>
            <b/>
            <sz val="10"/>
            <color indexed="8"/>
            <rFont val="Times New Roman"/>
            <family val="1"/>
          </rPr>
          <t>ДДС № 08/2013 г.</t>
        </r>
      </text>
    </comment>
    <comment ref="B294" authorId="0">
      <text>
        <r>
          <rPr>
            <sz val="10"/>
            <color indexed="8"/>
            <rFont val="Times New Roman"/>
            <family val="1"/>
          </rPr>
          <t xml:space="preserve">Променено наименова-ние с </t>
        </r>
        <r>
          <rPr>
            <b/>
            <sz val="10"/>
            <color indexed="8"/>
            <rFont val="Times New Roman"/>
            <family val="1"/>
          </rPr>
          <t>ДДС № 08/2009 г.</t>
        </r>
      </text>
    </comment>
    <comment ref="A295" authorId="0">
      <text>
        <r>
          <rPr>
            <sz val="10"/>
            <color indexed="8"/>
            <rFont val="Times New Roman"/>
            <family val="1"/>
          </rPr>
          <t xml:space="preserve">Допълнено с </t>
        </r>
        <r>
          <rPr>
            <b/>
            <sz val="10"/>
            <color indexed="8"/>
            <rFont val="Times New Roman"/>
            <family val="1"/>
          </rPr>
          <t>ДДС № 08/2009 г.</t>
        </r>
      </text>
    </comment>
    <comment ref="B295" authorId="0">
      <text>
        <r>
          <rPr>
            <sz val="10"/>
            <color indexed="8"/>
            <rFont val="Times New Roman"/>
            <family val="1"/>
          </rPr>
          <t xml:space="preserve">Променено наименова-ние с </t>
        </r>
        <r>
          <rPr>
            <b/>
            <sz val="10"/>
            <color indexed="8"/>
            <rFont val="Times New Roman"/>
            <family val="1"/>
          </rPr>
          <t>ДДС № 08/2013 г.</t>
        </r>
      </text>
    </comment>
    <comment ref="A296" authorId="0">
      <text>
        <r>
          <rPr>
            <sz val="10"/>
            <color indexed="8"/>
            <rFont val="Times New Roman"/>
            <family val="1"/>
          </rPr>
          <t xml:space="preserve">Допълнено с </t>
        </r>
        <r>
          <rPr>
            <b/>
            <sz val="10"/>
            <color indexed="8"/>
            <rFont val="Times New Roman"/>
            <family val="1"/>
          </rPr>
          <t>ДДС № 08/2009 г.</t>
        </r>
      </text>
    </comment>
    <comment ref="B296" authorId="0">
      <text>
        <r>
          <rPr>
            <sz val="10"/>
            <color indexed="8"/>
            <rFont val="Times New Roman"/>
            <family val="1"/>
          </rPr>
          <t xml:space="preserve">Променено наименова-ние с </t>
        </r>
        <r>
          <rPr>
            <b/>
            <sz val="10"/>
            <color indexed="8"/>
            <rFont val="Times New Roman"/>
            <family val="1"/>
          </rPr>
          <t>ДДС № 08/2013 г.</t>
        </r>
      </text>
    </comment>
    <comment ref="A323" authorId="0">
      <text>
        <r>
          <rPr>
            <sz val="10"/>
            <color indexed="8"/>
            <rFont val="Times New Roman"/>
            <family val="1"/>
          </rPr>
          <t xml:space="preserve">Допълнено с
 </t>
        </r>
        <r>
          <rPr>
            <b/>
            <sz val="10"/>
            <color indexed="8"/>
            <rFont val="Times New Roman"/>
            <family val="1"/>
          </rPr>
          <t>ДДС № 08/2013 г.</t>
        </r>
      </text>
    </comment>
    <comment ref="A324" authorId="0">
      <text>
        <r>
          <rPr>
            <sz val="10"/>
            <color indexed="8"/>
            <rFont val="Times New Roman"/>
            <family val="1"/>
          </rPr>
          <t xml:space="preserve">Допълнено с
 </t>
        </r>
        <r>
          <rPr>
            <b/>
            <sz val="10"/>
            <color indexed="8"/>
            <rFont val="Times New Roman"/>
            <family val="1"/>
          </rPr>
          <t>ДДС № 08/2013 г.</t>
        </r>
      </text>
    </comment>
    <comment ref="A531"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48"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<sst xmlns="http://schemas.openxmlformats.org/spreadsheetml/2006/main" count="2622" uniqueCount="979">
  <si>
    <t>Код по ЕБК</t>
  </si>
  <si>
    <t>до</t>
  </si>
  <si>
    <t>ОБЩО</t>
  </si>
  <si>
    <t>РАЗПРЕДЕЛЕНИЕ ПО ФУНКЦИИ</t>
  </si>
  <si>
    <t xml:space="preserve"> РЕКАПИТУЛАЦИЯ ЗА ФУНКЦИЯ ОБЩИ ДЪРЖАВНИ СЛУЖБИ</t>
  </si>
  <si>
    <t>НАТУРАЛНИ ПОКАЗАТЕЛИ:</t>
  </si>
  <si>
    <t>ФУНКЦИЯ ОТБРАНА И СИГУРНОСТ</t>
  </si>
  <si>
    <t>РЕКАПИТУЛАЦИЯ ЗА ФУНКЦИЯ ОТБРАНА И СИГУРНОСТ</t>
  </si>
  <si>
    <t>ФУНКЦИЯ ОБРАЗОВАНИЕ</t>
  </si>
  <si>
    <t>РЕКАПИТУЛАЦИЯ ЗА ФУНКЦИЯ  ОБРАЗОВАНИЕ</t>
  </si>
  <si>
    <t>ФУНКЦИЯ ЗДРАВЕОПАЗВАНЕ</t>
  </si>
  <si>
    <t>РЕКАПИТУЛАЦИЯ ЗА ФУНКЦИЯ ЗДРАВЕОПАЗВАНЕ</t>
  </si>
  <si>
    <t>ФУНКЦИЯ СОЦИАЛНО ОСИГУРЯВАНЕ,ПОДПОМАГАНЕ И ГРИЖИ</t>
  </si>
  <si>
    <t>РЕКАПИТУЛАЦИЯ ЗА ФУНКЦИЯ СОЦИАЛНО ОСИГУРЯВАНЕ,ПОДПОМАГАНЕ И ГРИЖИ</t>
  </si>
  <si>
    <t>ФУНКЦИЯ ЖИЛИЩНО СТРОИТЕЛСТВО, БКС И ОПАЗВАНЕ НА ОКОЛНАТА СРЕДА</t>
  </si>
  <si>
    <t xml:space="preserve"> РЕКАПИТУЛАЦИЯ ЗА ФУНКЦИЯ ЖИЛИЩНО СТРОИТЕЛСТВО, БКС</t>
  </si>
  <si>
    <t>И ОПАЗВАНЕ НА ОКОЛНАТА СРЕДА</t>
  </si>
  <si>
    <t>ФУНКЦИЯ ИКОНОМИЧЕСКИ ДЕЙНОСТИ И УСЛУГИ</t>
  </si>
  <si>
    <t xml:space="preserve"> РЕКАПИТУЛАЦИЯ ЗА ФУНКЦИЯ ИКОНОМИЧЕСКИ ДЕЙНОСТИ И УСЛУГИ</t>
  </si>
  <si>
    <t xml:space="preserve"> </t>
  </si>
  <si>
    <t>§§</t>
  </si>
  <si>
    <t>НАТУРАЛНИ ПОКАЗАТЕЛИ - РЕКАПИТУЛАЦИЯ</t>
  </si>
  <si>
    <t>в т.ч.: по трудови правоотношения</t>
  </si>
  <si>
    <t xml:space="preserve">           по служебни правоотношения</t>
  </si>
  <si>
    <t>КМЕТОВЕ ( 1+2+3+4 ), В Т.Ч.:</t>
  </si>
  <si>
    <t>1.КМЕТ НА ОБЩИНА</t>
  </si>
  <si>
    <t>2.КМЕТОВЕ НА РАЙОНИ ( а+б+в ), в т.ч.:</t>
  </si>
  <si>
    <t>а) кмет на район с население над 100 001 души по постоянен адрес</t>
  </si>
  <si>
    <t>б) кмет на район с население от 50 001 до 100 000 души по постоянен адрес</t>
  </si>
  <si>
    <t>в) кмет на район с население до 50 000 души по постоянен адрес</t>
  </si>
  <si>
    <t>3.КМЕТОВЕ НА КМЕТСТВА ( а+б+в ), в т.ч.:</t>
  </si>
  <si>
    <t>а) кмет на кметство с население над 2 501 души по постоянен адрес</t>
  </si>
  <si>
    <t>б) кмет на кметство с население от 501 до 2 500 души по постоянен адрес</t>
  </si>
  <si>
    <t>в) кмет на кметство с население до 500 души по постоянен адрес</t>
  </si>
  <si>
    <t>4.КМЕТСКИ НАМЕСТНИЦИ</t>
  </si>
  <si>
    <t>ОБЩИНСКИ СЪВЕТНИЦИ-БРОЙ</t>
  </si>
  <si>
    <t>ДЪЛЖИНА НА МЕСТНИ ОБЩИНСКИ ПЪТИЩА - КМ.</t>
  </si>
  <si>
    <t>ДЕЦА В ДЕТСКИ ЯСЛИ - БР.</t>
  </si>
  <si>
    <t>ДЕЦА В ДЕТСКИ КУХНИ - БР.</t>
  </si>
  <si>
    <t>ЗЕЛЕНИ ПЛОЩИ - КВ.М.</t>
  </si>
  <si>
    <t>ДЪЛЖИНА НА УЛИЧНАТА МРЕЖА - КМ.</t>
  </si>
  <si>
    <t>БРОЙ КУРСОВЕ</t>
  </si>
  <si>
    <t>ПЛОЩ НА УРБАНИЗИРАНАТА ТЕРИТОРИЯ</t>
  </si>
  <si>
    <t>НАТУРАЛНИТЕ   ПОКАЗАТЕЛИ    ПО   БЮДЖЕТА  НА ОБЩИНИТЕ</t>
  </si>
  <si>
    <t xml:space="preserve"> ФУНКЦИЯ ОБЩИ ДЪРЖАВНИ СЛУЖБИ</t>
  </si>
  <si>
    <t>ФУНКЦИЯ КУЛТУРА, СПОРТ, ПОЧИВНИ ДЕЙНОСТИ И РЕЛИГИОЗНО ДЕЛО</t>
  </si>
  <si>
    <t xml:space="preserve"> РЕКАПИТУЛАЦИЯ ЗА ФУНКЦИЯ КУЛТУРА, СПОРТ, ПОЧИВНИ ДЕЙНОСТИ И РЕЛИГИОЗНО ДЕЛО</t>
  </si>
  <si>
    <t>Р А З Ш И Ф Р О В К А</t>
  </si>
  <si>
    <t>Н  А</t>
  </si>
  <si>
    <t>в т.ч.: здравни медиатори</t>
  </si>
  <si>
    <t xml:space="preserve">         численост в общинския съвет по наркотичните вещества </t>
  </si>
  <si>
    <t>ПОКАЗАТЕЛИ ПО ФУНКЦИИ/ДЕЙНОСТИ</t>
  </si>
  <si>
    <t>117. ДЪРЖАВНИ И ОБЩИНСКИ СЛУЖБИ И ДЕЙНОСТИ ПО ИЗБОРИТЕ</t>
  </si>
  <si>
    <t>122. ОБЩИНСKА АДМИНИСТРАЦИЯ</t>
  </si>
  <si>
    <t>123. ОБЩИНСKИ СЪВЕТИ</t>
  </si>
  <si>
    <t>239. ДРУГИ ДЕЙНОСТИ ПО ВЪТРЕШНАТА СИГУРНОСТ</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</si>
  <si>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</si>
  <si>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</si>
  <si>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</si>
  <si>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</si>
  <si>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 xml:space="preserve">№ на </t>
  </si>
  <si>
    <t>дейност</t>
  </si>
  <si>
    <t>311. ДЕТСKИ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</si>
  <si>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</si>
  <si>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</si>
  <si>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</si>
  <si>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</si>
  <si>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 xml:space="preserve">324. СПОРТНИ УЧИЛИЩА </t>
  </si>
  <si>
    <t>326. ПРОФЕСИОНАЛНИ ГИМНАЗИИ И ПАРАЛЕЛКИ ЗА ПРОФЕСИОНАЛНА ПОДГОТОВКА</t>
  </si>
  <si>
    <t xml:space="preserve">332. ОБЩЕЖИТИЯ </t>
  </si>
  <si>
    <t>333. УЧЕНИЧЕСКИ ПОЧИВНИ ЛАГЕРИ</t>
  </si>
  <si>
    <t>336. СТОЛОВЕ</t>
  </si>
  <si>
    <t>337. ЦЕНТЪР ЗА ПОДКРЕПА НА ЛИЧНОСТНО РАЗВИТИЕ</t>
  </si>
  <si>
    <t>338. РЕСУРСНО ПОДПОМАГАНЕ</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</si>
  <si>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</si>
  <si>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</si>
  <si>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</si>
  <si>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</si>
  <si>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431. ДЕТСKИ ЯСЛИ, ДЕТСКИ КУХНИ И ЯСЛЕНИ ГРУПИ В ДЕТСКА ГРАДИНА</t>
  </si>
  <si>
    <t>437. ЗДРАВЕН КАБИНЕТ В ДЕТСКИ ГРАДИНИ И УЧИЛИЩА</t>
  </si>
  <si>
    <t>468. МЕЖДУНАРОДНИ ПРОГРАМИ И СПОРАЗУМЕНИЯ, ДАРЕНИЯ И ПОМОЩИ ОТ ЧУЖБИНА</t>
  </si>
  <si>
    <t>469. ДРУГИ ДЕЙНОСТИ ПО ЗДРАВЕОПАЗВАНЕТО</t>
  </si>
  <si>
    <t>524. ДОМАШЕН СОЦИАЛЕН ПАТРОНАЖ</t>
  </si>
  <si>
    <t xml:space="preserve">525. КЛУБОВЕ НА ПЕНСИОНЕРА, ИНВАЛИДА И ДР. </t>
  </si>
  <si>
    <t>526. ЦЕНТРОВЕ ЗА ОБЩЕСТВЕНА ПОДКРЕПА</t>
  </si>
  <si>
    <t>527. ЗВЕНА " МАЙКА И БЕБЕ "</t>
  </si>
  <si>
    <t>528. ЦЕНТЪР ЗА РАБОТА С ДЕЦА НА УЛИЦАТА</t>
  </si>
  <si>
    <t>529. КРИЗИСЕН ЦЕНТЪР</t>
  </si>
  <si>
    <t>530. ЦЕНТРОВЕ ЗА НАСТАНЯВАНЕ ОТ СЕМЕЕН ТИП</t>
  </si>
  <si>
    <t>533. ДРУГИ ПРОГРАМИ И ДЕЙНОСТИ ЗА ОСИГУРЯВАНЕ НА ЗАЕТОСТ</t>
  </si>
  <si>
    <t>534. НАБЛЮДАВАНИ ЖИЛИЩА</t>
  </si>
  <si>
    <t>535. ПРЕХОДНИ ЖИЛИЩА</t>
  </si>
  <si>
    <t>540. ДОМОВЕ ЗА СТАРИ ХОРА</t>
  </si>
  <si>
    <t>541. ДОМОВЕ ЗА ВЪЗРАСТНИ ХОРА С УВРЕЖДАНИЯ</t>
  </si>
  <si>
    <t>545. СОЦИАЛЕН УЧЕБНО - ПРОФЕСИОНАЛЕН ЦЕНТЪР</t>
  </si>
  <si>
    <t xml:space="preserve">546. ДОМОВЕ ЗА ДЕЦА </t>
  </si>
  <si>
    <t xml:space="preserve">547. ЦЕНТЪР ЗА ВРЕМЕННО НАСТАНЯВАНЕ </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</si>
  <si>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</si>
  <si>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</si>
  <si>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</si>
  <si>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</si>
  <si>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</si>
  <si>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</si>
  <si>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</si>
  <si>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KОНТРОЛ И РЕГУЛИРАНЕ НА ДЕЙНОСТИТЕ ПО ЖИЛ.СТРОИТЕЛСТВО И ТЕРИТОРИОНАЛНО РАЗВИТИЕ</t>
  </si>
  <si>
    <t>603. ВОДОСНАБДЯВАНЕ И KАНАЛИЗАЦИЯ</t>
  </si>
  <si>
    <t>604. ОСВЕТЛЕНИЕ НА УЛИЦИ И ПЛОЩАДИ</t>
  </si>
  <si>
    <t>606. ИГРАЖДАНЕ,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</si>
  <si>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</si>
  <si>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</si>
  <si>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KОНТРОЛ И РЕГУЛИРАНЕ НА ДЕЙНОСТИТЕ ПО ОПАЗВАНЕ НА ОKОЛНАТА СРЕДА</t>
  </si>
  <si>
    <t>622. ОЗЕЛЕНЯВАНЕ</t>
  </si>
  <si>
    <t>623. ЧИСТОТА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</si>
  <si>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</si>
  <si>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</si>
  <si>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</si>
  <si>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ОKОЛНАТА СРЕДА</t>
  </si>
  <si>
    <t>701. ДЕЙНОСТИ ПО ПОЧИВНОТО ДЕЛО И СОЦИАЛНИЯ ОТДИХ</t>
  </si>
  <si>
    <t>708. МЕЖДУНАРОДНИ ПРОГРАМИ И СПОРАЗУМЕНИЯ, ДАРЕНИЯ И ПОМОЩИ ОТ ЧУЖБИНА</t>
  </si>
  <si>
    <t>712. ДЕТСKИ И СПЕЦИАЛИЗИРАНИ СПОРТНИ ШKОЛИ</t>
  </si>
  <si>
    <t xml:space="preserve">713. СПОРТ ЗА ВСИЧКИ </t>
  </si>
  <si>
    <t xml:space="preserve">714. СПОРТНИ БАЗИ ЗА СПОРТ ЗА ВСИЧКИ </t>
  </si>
  <si>
    <t>718. МЕЖДУНАРОДНИ ПРОГРАМИ И СПОРАЗУМЕНИЯ, ДАРЕНИЯ И ПОМОЩИ ОТ ЧУЖБИНА</t>
  </si>
  <si>
    <t>735. ТЕАТРИ</t>
  </si>
  <si>
    <t>736. ОПЕРНО-ФИЛХАРМОНИЧНИ ДРУЖЕСТВА И ОПЕРИ</t>
  </si>
  <si>
    <t>737. ОРKЕСТРИ И АНСАМБЛИ</t>
  </si>
  <si>
    <t>738. ЧИТАЛИЩА</t>
  </si>
  <si>
    <t>739. МУЗЕИ,ХУД.ГАЛЕРИИ,ПАМЕТНИЦИ НА КУЛТУРАТА И ЕТНОГРАФСКИ КОМПЛЕКСИ С НАЦИОНАЛЕН И РЕГИОНАЛЕН ХАРАКТЕР</t>
  </si>
  <si>
    <t>740. МУЗЕИ,ХУД.ГАЛЕРИИ,ПАМЕТНИЦИ НА КУЛТУРАТА И ЕТНОГРАФСКИ КОМПЛЕКСИ С МЕСТЕН ХАРАКТЕР</t>
  </si>
  <si>
    <t>741. РАДИОТРАНСЛАЦИОННИ ВЪЗЛИ</t>
  </si>
  <si>
    <t>742. РАДИО</t>
  </si>
  <si>
    <t>745. ОБРЕДНИ ДОМОВЕ И ЗАЛИ</t>
  </si>
  <si>
    <t>746. ЗООПАРKОВЕ</t>
  </si>
  <si>
    <t xml:space="preserve">751. БИБЛИОТЕKИ С НАЦИОНАЛЕН И РЕГИОНАЛЕН  ХАРАКТЕР </t>
  </si>
  <si>
    <t xml:space="preserve">752. ГРАДСКИ БИБЛИОТЕKИ </t>
  </si>
  <si>
    <t>758. МЕЖДУНАРОДНИ ПРОГРАМИ И СПОРАЗУМЕНИЯ, ДАРЕНИЯ И ПОМОЩИ ОТ ЧУЖБИНА</t>
  </si>
  <si>
    <t>759. ДРУГИ ДЕЙНОСТИ ПО KУЛТУРАТА</t>
  </si>
  <si>
    <t>828. МЕЖДУНАРОДНИ ПРОГРАМИ И СПОРАЗУМЕНИЯ, ДАРЕНИЯ И ПОМОЩИ ОТ ЧУЖБИНА</t>
  </si>
  <si>
    <t>829. ДРУГИ ДЕЙНОСТИ ПО СЕЛСKО И ГОРСKО СТОПАНСТВО,ЛОВ И РИБОЛОВ</t>
  </si>
  <si>
    <t>831. УПРАВЛЕНИЕ,KОНТРОЛ И РЕГУЛИРАНЕ НА  ДЕЙНОСТИТЕ ПО ТРАНСПОРТА И ПЪТИЩАТА</t>
  </si>
  <si>
    <t>832. СЛУЖБИ И ДЕЙНОСТИ ПО ПОДДЪРЖАНЕ, РЕМОНТ И ИЗГРАЖДАНЕ НА ПЪТИЩА</t>
  </si>
  <si>
    <t>836. ДЕЙНОСТИ ПО ВЪЗДУШНИЯ ТРАНСПОРТ</t>
  </si>
  <si>
    <t>837. ДЕЙНОСТИ ПО ВОДНИЯ ТРАНСПОРТ</t>
  </si>
  <si>
    <t>848. МЕЖДУНАРОДНИ ПРОГРАМИ И СПОРАЗУМЕНИЯ, ДАРЕНИЯ И ПОМОЩИ ОТ ЧУЖБИНА</t>
  </si>
  <si>
    <t>849. ДРУГИ ДЕЙНОСТИ ПО ТРАНСПОРТА, ПЪТИЩАТА, ПОЩИТЕ И ДАЛЕKОСЪОБЩЕНИЯТА</t>
  </si>
  <si>
    <t>862. ТУРИСТИЧЕСKИ БАЗИ</t>
  </si>
  <si>
    <t>863. СПЕЦИАЛИЗИРАНИ СПОРТНО-ТУРИСТИЧЕСКИ ШKОЛИ</t>
  </si>
  <si>
    <t>864. МЕЖДУНАРОДНИ ПРОГРАМИ И СПОРАЗУМЕНИЯ, ДАРЕНИЯ И ПОМОЩИ ОТ ЧУЖБИНА</t>
  </si>
  <si>
    <t>865. ДРУГИ ДЕЙНОСТИ ПО ТУРИЗМА</t>
  </si>
  <si>
    <t>866. ОБЩИНСKИ ПАЗАРИ И ТЪРЖИЩА</t>
  </si>
  <si>
    <t>871. ПОМОЩНИ СТОПАНСТВА, СТОЛОВЕ И ДРУГИ СПОМАГАТЕЛНИ ДЕЙНОСТИ</t>
  </si>
  <si>
    <t>875. ОРГАНИ И ДЕЙНОСТИ ПО ПРИВАТИЗАЦИЯ</t>
  </si>
  <si>
    <t>878. ПРИЮТИ ЗА БЕЗСТОПАНСТВЕНИ ЖИВОТНИ</t>
  </si>
  <si>
    <t>897. МЕЖДУНАРОДНИ ПРОГРАМИ И СПОРАЗУМЕНИЯ, ДАРЕНИЯ И ПОМОЩИ ОТ ЧУЖБИНА</t>
  </si>
  <si>
    <t>898. ДРУГИ ДЕЙНОСТИ ПО ИKОНОМИKА</t>
  </si>
  <si>
    <t>Name:</t>
  </si>
  <si>
    <t>"EBK_DEIN" и "EBK_DEIN2"</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</si>
  <si>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</si>
  <si>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</si>
  <si>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</si>
  <si>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</si>
  <si>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</si>
  <si>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</si>
  <si>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</si>
  <si>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</si>
  <si>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</si>
  <si>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</si>
  <si>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</si>
  <si>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</si>
  <si>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</si>
  <si>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</si>
  <si>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</si>
  <si>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</si>
  <si>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</si>
  <si>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</si>
  <si>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</si>
  <si>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</si>
  <si>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</si>
  <si>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</si>
  <si>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</si>
  <si>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</si>
  <si>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</si>
  <si>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</si>
  <si>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</si>
  <si>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</si>
  <si>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</si>
  <si>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</si>
  <si>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</si>
  <si>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</si>
  <si>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</si>
  <si>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</si>
  <si>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</si>
  <si>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</si>
  <si>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</si>
  <si>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</si>
  <si>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</si>
  <si>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</si>
  <si>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</si>
  <si>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</si>
  <si>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Държавна агенция "Разузнаване"</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</si>
  <si>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</si>
  <si>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</si>
  <si>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</si>
  <si>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</si>
  <si>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</si>
  <si>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</si>
  <si>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</si>
  <si>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</si>
  <si>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</si>
  <si>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</si>
  <si>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</si>
  <si>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</si>
  <si>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</si>
  <si>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</si>
  <si>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</si>
  <si>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</si>
  <si>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</si>
  <si>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</si>
  <si>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</si>
  <si>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</si>
  <si>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</si>
  <si>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</si>
  <si>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</si>
  <si>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</si>
  <si>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</si>
  <si>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</si>
  <si>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Детски градини</t>
  </si>
  <si>
    <t>312 Специални групи в детски градини за деца със СОП</t>
  </si>
  <si>
    <t>318 Подготвителна група в училище</t>
  </si>
  <si>
    <t>321 Специални училища и центрове за специална образователна подкрепа</t>
  </si>
  <si>
    <t>322 Неспециализирани училища, без професионални гимназии</t>
  </si>
  <si>
    <t>323 Училища по културата и училища по изкуствата</t>
  </si>
  <si>
    <t>324 Спортни училища</t>
  </si>
  <si>
    <t>325 Български училища в чужбина</t>
  </si>
  <si>
    <t>326 Професионални гимназии и паралелки за професионална подготовка</t>
  </si>
  <si>
    <t>327 Училища в места за лишаване от свобода</t>
  </si>
  <si>
    <t>332 Общежития</t>
  </si>
  <si>
    <t>333 Ученически почивни лагери</t>
  </si>
  <si>
    <t>334 Повишаване на квалификацията</t>
  </si>
  <si>
    <t>336 Столове</t>
  </si>
  <si>
    <t>337 Център за подкрепа за личностно развитие</t>
  </si>
  <si>
    <t>338 Ресурсно подпомагане</t>
  </si>
  <si>
    <t>341 Академии, университети и висши училища</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</si>
  <si>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</si>
  <si>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</si>
  <si>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</si>
  <si>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</si>
  <si>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</si>
  <si>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</si>
  <si>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</si>
  <si>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</si>
  <si>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</si>
  <si>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</si>
  <si>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детска градина</t>
  </si>
  <si>
    <t>433 Рехабилитация</t>
  </si>
  <si>
    <t>436 Национални центрове</t>
  </si>
  <si>
    <t>437 Здравен кабинет в детски градини и училища</t>
  </si>
  <si>
    <t>448 Центрове за комплексно обслужване на деца с увреждания и хронични заболявания</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</si>
  <si>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</si>
  <si>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</si>
  <si>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</si>
  <si>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</si>
  <si>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</si>
  <si>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455 Плащания за лекарствени продукти, медицински изделия и диетични храни за специални медицински цели за домашно лечение на територията на страната</t>
  </si>
  <si>
    <t>456 Плащания за болнична медицинска помощ</t>
  </si>
  <si>
    <t>457 Плащания за медицински изделия прилагани в болничната медицинска помощ</t>
  </si>
  <si>
    <t>458 Плащания за лекарствени продукти в условия на болнична медицинска помощ</t>
  </si>
  <si>
    <r>
      <t xml:space="preserve">459 Други </t>
    </r>
    <r>
      <rPr>
        <i/>
        <sz val="12"/>
        <rFont val="Times New Roman Bold"/>
        <family val="0"/>
      </rPr>
      <t>здравноосигурителни плащания</t>
    </r>
  </si>
  <si>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</si>
  <si>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</si>
  <si>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</si>
  <si>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</si>
  <si>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</si>
  <si>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</si>
  <si>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</si>
  <si>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t>513 Помощи по Закона за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</si>
  <si>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</si>
  <si>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</si>
  <si>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 на Република България</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</si>
  <si>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</si>
  <si>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</si>
  <si>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</si>
  <si>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</si>
  <si>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</si>
  <si>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</si>
  <si>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</si>
  <si>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</si>
  <si>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</si>
  <si>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</si>
  <si>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</si>
  <si>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</si>
  <si>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</si>
  <si>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</si>
  <si>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</si>
  <si>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</si>
  <si>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</si>
  <si>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</si>
  <si>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</si>
  <si>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</si>
  <si>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</si>
  <si>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</si>
  <si>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</si>
  <si>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</si>
  <si>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</si>
  <si>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</si>
  <si>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</si>
  <si>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</si>
  <si>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</si>
  <si>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</si>
  <si>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</si>
  <si>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</si>
  <si>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</si>
  <si>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</si>
  <si>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</si>
  <si>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</si>
  <si>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</si>
  <si>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</si>
  <si>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</si>
  <si>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</si>
  <si>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</si>
  <si>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</si>
  <si>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</si>
  <si>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</si>
  <si>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</si>
  <si>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</si>
  <si>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</si>
  <si>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</si>
  <si>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</si>
  <si>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</si>
  <si>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</si>
  <si>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</si>
  <si>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</si>
  <si>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</si>
  <si>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</si>
  <si>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</si>
  <si>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</si>
  <si>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</si>
  <si>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</si>
  <si>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</si>
  <si>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</si>
  <si>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</si>
  <si>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</si>
  <si>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</si>
  <si>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</si>
  <si>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</si>
  <si>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</si>
  <si>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</si>
  <si>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</si>
  <si>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</si>
  <si>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</si>
  <si>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</si>
  <si>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</si>
  <si>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</si>
  <si>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</si>
  <si>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</si>
  <si>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</si>
  <si>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</si>
  <si>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</si>
  <si>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</si>
  <si>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</si>
  <si>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</si>
  <si>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</si>
  <si>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</si>
  <si>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</si>
  <si>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</si>
  <si>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</si>
  <si>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</si>
  <si>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</si>
  <si>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</si>
  <si>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</si>
  <si>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</si>
  <si>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</si>
  <si>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</si>
  <si>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</si>
  <si>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</si>
  <si>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</si>
  <si>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</si>
  <si>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</si>
  <si>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</si>
  <si>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</si>
  <si>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</si>
  <si>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</si>
  <si>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</si>
  <si>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</si>
  <si>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</si>
  <si>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</si>
  <si>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</si>
  <si>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</si>
  <si>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</si>
  <si>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</si>
  <si>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</si>
  <si>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</si>
  <si>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</si>
  <si>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</si>
  <si>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</si>
  <si>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</si>
  <si>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</si>
  <si>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</si>
  <si>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</si>
  <si>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</si>
  <si>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</si>
  <si>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</si>
  <si>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</si>
  <si>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</si>
  <si>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</si>
  <si>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</si>
  <si>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</si>
  <si>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</si>
  <si>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</si>
  <si>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</si>
  <si>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</si>
  <si>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</si>
  <si>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</si>
  <si>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</si>
  <si>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</si>
  <si>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</si>
  <si>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</si>
  <si>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</si>
  <si>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</si>
  <si>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</si>
  <si>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</si>
  <si>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</si>
  <si>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</si>
  <si>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</si>
  <si>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"PRBK"</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</si>
  <si>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</si>
  <si>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</si>
  <si>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t>0100</t>
  </si>
  <si>
    <t>Народно събрание</t>
  </si>
  <si>
    <t>0200</t>
  </si>
  <si>
    <t>Администрация на президентството</t>
  </si>
  <si>
    <t>0300</t>
  </si>
  <si>
    <t xml:space="preserve">Министерски съвет </t>
  </si>
  <si>
    <t>0400</t>
  </si>
  <si>
    <t>Конституционен съд</t>
  </si>
  <si>
    <t>0500</t>
  </si>
  <si>
    <t>Сметна палата</t>
  </si>
  <si>
    <t>0600</t>
  </si>
  <si>
    <t>Висш съдебен съвет</t>
  </si>
  <si>
    <t>1000</t>
  </si>
  <si>
    <t>Министерство на финансите</t>
  </si>
  <si>
    <t>1100</t>
  </si>
  <si>
    <t>Министерство на външните работи</t>
  </si>
  <si>
    <t>1200</t>
  </si>
  <si>
    <t>Министерство на отбраната</t>
  </si>
  <si>
    <t>1300</t>
  </si>
  <si>
    <t>Министерство на вътрешните работи</t>
  </si>
  <si>
    <t>1400</t>
  </si>
  <si>
    <t>Министерство на правосъдието</t>
  </si>
  <si>
    <t>1500</t>
  </si>
  <si>
    <t>Министерство на труда и социалната политика</t>
  </si>
  <si>
    <t>1600</t>
  </si>
  <si>
    <t>Министерство на здравеопазването</t>
  </si>
  <si>
    <t>1700</t>
  </si>
  <si>
    <t xml:space="preserve">Министерство на образованието и науката </t>
  </si>
  <si>
    <t>1800</t>
  </si>
  <si>
    <t>Министерство на културата</t>
  </si>
  <si>
    <t>1900</t>
  </si>
  <si>
    <t>Министерство на околната среда и водите</t>
  </si>
  <si>
    <t>2000</t>
  </si>
  <si>
    <t>Министерство на икономиката</t>
  </si>
  <si>
    <t>2100</t>
  </si>
  <si>
    <t>Министерство на регионалното развитие и благоустройство</t>
  </si>
  <si>
    <t>2200</t>
  </si>
  <si>
    <t>Министерство на земеделието и храните</t>
  </si>
  <si>
    <t>2300</t>
  </si>
  <si>
    <t>Министерство на транспорта, информационните технологии и съобщенията</t>
  </si>
  <si>
    <t>2400</t>
  </si>
  <si>
    <t>Министерство на енергетиката</t>
  </si>
  <si>
    <t>2500</t>
  </si>
  <si>
    <t>Министерство на младежта и спорта</t>
  </si>
  <si>
    <t>3000</t>
  </si>
  <si>
    <t>Държавна агенция  "Национална сигурност"</t>
  </si>
  <si>
    <t>3200</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</si>
  <si>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</si>
  <si>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3300</t>
  </si>
  <si>
    <t>Комисия за защита от дискриминация</t>
  </si>
  <si>
    <t>3400</t>
  </si>
  <si>
    <t>Комисия за защита на личните данни</t>
  </si>
  <si>
    <t>3500</t>
  </si>
  <si>
    <t>Държавна агенция “Електронно управление”</t>
  </si>
  <si>
    <t>3700</t>
  </si>
  <si>
    <t>Комисия за отнемане на незаконно придобито имущество</t>
  </si>
  <si>
    <t>3800</t>
  </si>
  <si>
    <t>Национална служба за охрана</t>
  </si>
  <si>
    <t>3900</t>
  </si>
  <si>
    <t>Държавна агенция "Разузнаване"</t>
  </si>
  <si>
    <t>4000</t>
  </si>
  <si>
    <t>Омбудсман</t>
  </si>
  <si>
    <t>4100</t>
  </si>
  <si>
    <t>Национален статистически институт</t>
  </si>
  <si>
    <t>4200</t>
  </si>
  <si>
    <t>Комисия за защита на конкуренцията</t>
  </si>
  <si>
    <t>4300</t>
  </si>
  <si>
    <t>Комисия за регулиране на съобщенията</t>
  </si>
  <si>
    <t>4400</t>
  </si>
  <si>
    <t>Съвет за електронни медии</t>
  </si>
  <si>
    <t>4500</t>
  </si>
  <si>
    <t>Комисия за енергийно и водно регулиране</t>
  </si>
  <si>
    <t>4600</t>
  </si>
  <si>
    <t>Агенция за ядрено регулиране</t>
  </si>
  <si>
    <t>4700</t>
  </si>
  <si>
    <t>Комисия за финансов надзор</t>
  </si>
  <si>
    <t>4800</t>
  </si>
  <si>
    <t>Държавна комисия по сигурността на информацията</t>
  </si>
  <si>
    <t>5300</t>
  </si>
  <si>
    <t>Държавна агенция "Държавен резерв и военновременни запаси"</t>
  </si>
  <si>
    <t>6100</t>
  </si>
  <si>
    <t>Българска национална телевизия</t>
  </si>
  <si>
    <t>6200</t>
  </si>
  <si>
    <t>Българско национално радио</t>
  </si>
  <si>
    <t>6300</t>
  </si>
  <si>
    <t>Българска телеграфна агенция</t>
  </si>
  <si>
    <t>7100</t>
  </si>
  <si>
    <t>Министерство на туризма</t>
  </si>
  <si>
    <t>7900</t>
  </si>
  <si>
    <t>Министерство за Българското председателство на Съвета на Европейския съюз 2018</t>
  </si>
  <si>
    <t>8200</t>
  </si>
  <si>
    <t>Централна избирателна комисия</t>
  </si>
  <si>
    <t>8300</t>
  </si>
  <si>
    <t>Комисия за публичен надзор над регистрираните одитори</t>
  </si>
  <si>
    <t>8400</t>
  </si>
  <si>
    <t>Държавен фонд "Земеделие"</t>
  </si>
  <si>
    <t>8500</t>
  </si>
  <si>
    <t>Национално бюро за контрол на специалните разузнавателни средства</t>
  </si>
  <si>
    <t>8600</t>
  </si>
  <si>
    <t>Държавна агенция „Технически операции”</t>
  </si>
  <si>
    <t>9900</t>
  </si>
  <si>
    <t>Централен бюджет</t>
  </si>
  <si>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</si>
  <si>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</si>
  <si>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</si>
  <si>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t>1701</t>
  </si>
  <si>
    <r>
      <t xml:space="preserve">Софийски университет </t>
    </r>
    <r>
      <rPr>
        <b/>
        <i/>
        <sz val="12"/>
        <color indexed="18"/>
        <rFont val="Times New Roman Bold"/>
        <family val="0"/>
      </rPr>
      <t>"Климент Охридски" - София</t>
    </r>
  </si>
  <si>
    <t>1702</t>
  </si>
  <si>
    <r>
      <t xml:space="preserve">Пловдивски университет </t>
    </r>
    <r>
      <rPr>
        <b/>
        <i/>
        <sz val="12"/>
        <color indexed="18"/>
        <rFont val="Times New Roman Bold"/>
        <family val="0"/>
      </rPr>
      <t>"Паисий Хилендарски" - Пловдив</t>
    </r>
  </si>
  <si>
    <t>1703</t>
  </si>
  <si>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</si>
  <si>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t>1704</t>
  </si>
  <si>
    <r>
      <t xml:space="preserve">Великотърновки университет </t>
    </r>
    <r>
      <rPr>
        <b/>
        <i/>
        <sz val="12"/>
        <color indexed="18"/>
        <rFont val="Times New Roman Bold"/>
        <family val="0"/>
      </rPr>
      <t>"Св. св . Кирил и Методий" - В. Търново</t>
    </r>
  </si>
  <si>
    <t>1705</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</si>
  <si>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</si>
  <si>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t>1706</t>
  </si>
  <si>
    <r>
      <t xml:space="preserve">Шуменски университет </t>
    </r>
    <r>
      <rPr>
        <b/>
        <i/>
        <sz val="12"/>
        <color indexed="18"/>
        <rFont val="Times New Roman Bold"/>
        <family val="0"/>
      </rPr>
      <t>"Епископ Константин Преславски" - Шумен</t>
    </r>
  </si>
  <si>
    <t>1711</t>
  </si>
  <si>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</si>
  <si>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t>1712</t>
  </si>
  <si>
    <r>
      <t>Технически</t>
    </r>
    <r>
      <rPr>
        <sz val="12"/>
        <color indexed="18"/>
        <rFont val="Times New Roman CYR"/>
        <family val="1"/>
      </rPr>
      <t xml:space="preserve"> университет - </t>
    </r>
    <r>
      <rPr>
        <b/>
        <i/>
        <sz val="12"/>
        <color indexed="18"/>
        <rFont val="Times New Roman Bold"/>
        <family val="0"/>
      </rPr>
      <t>София</t>
    </r>
  </si>
  <si>
    <t>1713</t>
  </si>
  <si>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</si>
  <si>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t>1714</t>
  </si>
  <si>
    <r>
      <t>Технически</t>
    </r>
    <r>
      <rPr>
        <sz val="12"/>
        <color indexed="18"/>
        <rFont val="Times New Roman CYR"/>
        <family val="1"/>
      </rPr>
      <t xml:space="preserve"> университет - </t>
    </r>
    <r>
      <rPr>
        <b/>
        <i/>
        <sz val="12"/>
        <color indexed="18"/>
        <rFont val="Times New Roman Bold"/>
        <family val="0"/>
      </rPr>
      <t>Варна</t>
    </r>
  </si>
  <si>
    <t>1715</t>
  </si>
  <si>
    <r>
      <t>Технически</t>
    </r>
    <r>
      <rPr>
        <sz val="12"/>
        <color indexed="18"/>
        <rFont val="Times New Roman CYR"/>
        <family val="1"/>
      </rPr>
      <t xml:space="preserve"> университет - </t>
    </r>
    <r>
      <rPr>
        <b/>
        <i/>
        <sz val="12"/>
        <color indexed="18"/>
        <rFont val="Times New Roman Bold"/>
        <family val="0"/>
      </rPr>
      <t>Габрово</t>
    </r>
  </si>
  <si>
    <t>1716</t>
  </si>
  <si>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</si>
  <si>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t>1717</t>
  </si>
  <si>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</si>
  <si>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t>1718</t>
  </si>
  <si>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</si>
  <si>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t>1719</t>
  </si>
  <si>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</si>
  <si>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</si>
  <si>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t>1721</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</si>
  <si>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</si>
  <si>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t>1722</t>
  </si>
  <si>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</si>
  <si>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t>1723</t>
  </si>
  <si>
    <r>
      <t>Тракийски</t>
    </r>
    <r>
      <rPr>
        <sz val="12"/>
        <color indexed="18"/>
        <rFont val="Times New Roman CYR"/>
        <family val="1"/>
      </rPr>
      <t xml:space="preserve"> университет - </t>
    </r>
    <r>
      <rPr>
        <b/>
        <i/>
        <sz val="12"/>
        <color indexed="18"/>
        <rFont val="Times New Roman Bold"/>
        <family val="0"/>
      </rPr>
      <t>Стара Загора</t>
    </r>
  </si>
  <si>
    <t>1731</t>
  </si>
  <si>
    <r>
      <t>Медицински</t>
    </r>
    <r>
      <rPr>
        <sz val="12"/>
        <color indexed="18"/>
        <rFont val="Times New Roman CYR"/>
        <family val="1"/>
      </rPr>
      <t xml:space="preserve"> университет - </t>
    </r>
    <r>
      <rPr>
        <b/>
        <i/>
        <sz val="12"/>
        <color indexed="18"/>
        <rFont val="Times New Roman Bold"/>
        <family val="0"/>
      </rPr>
      <t>София</t>
    </r>
  </si>
  <si>
    <t>1732</t>
  </si>
  <si>
    <r>
      <t>Медицински</t>
    </r>
    <r>
      <rPr>
        <sz val="12"/>
        <color indexed="18"/>
        <rFont val="Times New Roman CYR"/>
        <family val="1"/>
      </rPr>
      <t xml:space="preserve"> университет - </t>
    </r>
    <r>
      <rPr>
        <b/>
        <i/>
        <sz val="12"/>
        <color indexed="18"/>
        <rFont val="Times New Roman Bold"/>
        <family val="0"/>
      </rPr>
      <t>Пловдив</t>
    </r>
  </si>
  <si>
    <t>1733</t>
  </si>
  <si>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</si>
  <si>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t>1734</t>
  </si>
  <si>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</si>
  <si>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t>1735</t>
  </si>
  <si>
    <r>
      <t>Медицински</t>
    </r>
    <r>
      <rPr>
        <sz val="12"/>
        <color indexed="18"/>
        <rFont val="Times New Roman CYR"/>
        <family val="1"/>
      </rPr>
      <t xml:space="preserve"> университет - </t>
    </r>
    <r>
      <rPr>
        <b/>
        <i/>
        <sz val="12"/>
        <color indexed="18"/>
        <rFont val="Times New Roman Bold"/>
        <family val="0"/>
      </rPr>
      <t>Плевен</t>
    </r>
  </si>
  <si>
    <t>1741</t>
  </si>
  <si>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</si>
  <si>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t>1742</t>
  </si>
  <si>
    <r>
      <t>Икономически</t>
    </r>
    <r>
      <rPr>
        <sz val="12"/>
        <color indexed="18"/>
        <rFont val="Times New Roman CYR"/>
        <family val="1"/>
      </rPr>
      <t xml:space="preserve"> университет - </t>
    </r>
    <r>
      <rPr>
        <b/>
        <i/>
        <sz val="12"/>
        <color indexed="18"/>
        <rFont val="Times New Roman Bold"/>
        <family val="0"/>
      </rPr>
      <t>Варна</t>
    </r>
  </si>
  <si>
    <t>1743</t>
  </si>
  <si>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</si>
  <si>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t>1751</t>
  </si>
  <si>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</si>
  <si>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t>1752</t>
  </si>
  <si>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</si>
  <si>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t>1753</t>
  </si>
  <si>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</si>
  <si>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t>1754</t>
  </si>
  <si>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</si>
  <si>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t>1759</t>
  </si>
  <si>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</si>
  <si>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t>1767</t>
  </si>
  <si>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</si>
  <si>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t>1768</t>
  </si>
  <si>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</si>
  <si>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t>1771</t>
  </si>
  <si>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</si>
  <si>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t>1772</t>
  </si>
  <si>
    <t>Висше училище по телекомуникации и пощи - София</t>
  </si>
  <si>
    <t>1790</t>
  </si>
  <si>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</si>
  <si>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</si>
  <si>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t>1281</t>
  </si>
  <si>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</si>
  <si>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t>1282</t>
  </si>
  <si>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</si>
  <si>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t>1283</t>
  </si>
  <si>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</si>
  <si>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</si>
  <si>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</si>
  <si>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t>1313</t>
  </si>
  <si>
    <t>Държавно предприятие „Център за предоставяне на услуги”</t>
  </si>
  <si>
    <t>3535</t>
  </si>
  <si>
    <t xml:space="preserve">Държавно предприятие „Единен системен оператор“ </t>
  </si>
  <si>
    <t>1950</t>
  </si>
  <si>
    <r>
      <t>Предприятие за управление на дейностите по опазване на околната среда (ПУДООС)                    - ч</t>
    </r>
    <r>
      <rPr>
        <b/>
        <sz val="12"/>
        <rFont val="Times New Roman CYR"/>
        <family val="0"/>
      </rPr>
      <t>л. 60 от ЗООС</t>
    </r>
  </si>
  <si>
    <t>2170</t>
  </si>
  <si>
    <r>
      <t xml:space="preserve">Национална компания "Стратегически инфраструктурни проекти"                                                      - </t>
    </r>
    <r>
      <rPr>
        <b/>
        <sz val="12"/>
        <rFont val="Times New Roman CYR"/>
        <family val="0"/>
      </rPr>
      <t>чл. 28a от Закона за пътищата</t>
    </r>
  </si>
  <si>
    <t>2480</t>
  </si>
  <si>
    <t>Фонд "Сигурност на електроенергийната система"</t>
  </si>
  <si>
    <t>9817</t>
  </si>
  <si>
    <t>Национален фонд към Министерството на финансите</t>
  </si>
  <si>
    <t>2220</t>
  </si>
  <si>
    <t>Държавен фонд "Земеделие" - Разплащателна агенция</t>
  </si>
  <si>
    <t>1060</t>
  </si>
  <si>
    <t>Сметка към министъра на финансите за средствата от продажбата на предписани емисионни единици (§ 10, ал. 1 от ЗПФ)</t>
  </si>
  <si>
    <t>5500</t>
  </si>
  <si>
    <t>Национален осигурителен институт - Държавно обществено осигуряване</t>
  </si>
  <si>
    <t>5591</t>
  </si>
  <si>
    <t>Национален осигурителен институт - Учителски пенсионен фонд</t>
  </si>
  <si>
    <t>5592</t>
  </si>
  <si>
    <t>Национален осигрителен инститт - фонд "Гарантирани вземания на работници и служители"</t>
  </si>
  <si>
    <t>5600</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</si>
  <si>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</si>
  <si>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</si>
  <si>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</si>
  <si>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</si>
  <si>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</si>
  <si>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</si>
  <si>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</si>
  <si>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</si>
  <si>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</si>
  <si>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</si>
  <si>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</si>
  <si>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</si>
  <si>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</si>
  <si>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</si>
  <si>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</si>
  <si>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</si>
  <si>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</si>
  <si>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</si>
  <si>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</si>
  <si>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</si>
  <si>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</si>
  <si>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</si>
  <si>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</si>
  <si>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</si>
  <si>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</si>
  <si>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</si>
  <si>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</si>
  <si>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</si>
  <si>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</si>
  <si>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</si>
  <si>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</si>
  <si>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</si>
  <si>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</si>
  <si>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</si>
  <si>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</si>
  <si>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</si>
  <si>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</si>
  <si>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</si>
  <si>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</si>
  <si>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</si>
  <si>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</si>
  <si>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</si>
  <si>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</si>
  <si>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</si>
  <si>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</si>
  <si>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</si>
  <si>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</si>
  <si>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</si>
  <si>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</si>
  <si>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</si>
  <si>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</si>
  <si>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</si>
  <si>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</si>
  <si>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</si>
  <si>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</si>
  <si>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</si>
  <si>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</si>
  <si>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</si>
  <si>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</si>
  <si>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</si>
  <si>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</si>
  <si>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</si>
  <si>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</si>
  <si>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</si>
  <si>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</si>
  <si>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</si>
  <si>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</si>
  <si>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</si>
  <si>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</si>
  <si>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</si>
  <si>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</si>
  <si>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</si>
  <si>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</si>
  <si>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</si>
  <si>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</si>
  <si>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</si>
  <si>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</si>
  <si>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</si>
  <si>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</si>
  <si>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</si>
  <si>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</si>
  <si>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</si>
  <si>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</si>
  <si>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</si>
  <si>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</si>
  <si>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</si>
  <si>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</si>
  <si>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</si>
  <si>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</si>
  <si>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</si>
  <si>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</si>
  <si>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</si>
  <si>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</si>
  <si>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</si>
  <si>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</si>
  <si>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</si>
  <si>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</si>
  <si>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</si>
  <si>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</si>
  <si>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</si>
  <si>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</si>
  <si>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</si>
  <si>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</si>
  <si>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</si>
  <si>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</si>
  <si>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</si>
  <si>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</si>
  <si>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</si>
  <si>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</si>
  <si>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</si>
  <si>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</si>
  <si>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</si>
  <si>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</si>
  <si>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</si>
  <si>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</si>
  <si>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</si>
  <si>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</si>
  <si>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</si>
  <si>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</si>
  <si>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</si>
  <si>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</si>
  <si>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</si>
  <si>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</si>
  <si>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</si>
  <si>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</si>
  <si>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</si>
  <si>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</si>
  <si>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</si>
  <si>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</si>
  <si>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Сърница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</si>
  <si>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</si>
  <si>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</si>
  <si>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</si>
  <si>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</si>
  <si>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</si>
  <si>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</si>
  <si>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</si>
  <si>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</si>
  <si>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</si>
  <si>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</si>
  <si>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</si>
  <si>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</si>
  <si>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</si>
  <si>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</si>
  <si>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</si>
  <si>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</si>
  <si>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</si>
  <si>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</si>
  <si>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</si>
  <si>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</si>
  <si>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</si>
  <si>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</si>
  <si>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</si>
  <si>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</si>
  <si>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</si>
  <si>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</si>
  <si>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</si>
  <si>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</si>
  <si>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</si>
  <si>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</si>
  <si>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</si>
  <si>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</si>
  <si>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</si>
  <si>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</si>
  <si>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</si>
  <si>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</si>
  <si>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</si>
  <si>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</si>
  <si>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</si>
  <si>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</si>
  <si>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</si>
  <si>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</si>
  <si>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</si>
  <si>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</si>
  <si>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</si>
  <si>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</si>
  <si>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</si>
  <si>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</si>
  <si>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</si>
  <si>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</si>
  <si>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</si>
  <si>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</si>
  <si>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</si>
  <si>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</si>
  <si>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</si>
  <si>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</si>
  <si>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</si>
  <si>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</si>
  <si>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</si>
  <si>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</si>
  <si>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</si>
  <si>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</si>
  <si>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</si>
  <si>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</si>
  <si>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</si>
  <si>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</si>
  <si>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</si>
  <si>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</si>
  <si>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</si>
  <si>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</si>
  <si>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</si>
  <si>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</si>
  <si>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</si>
  <si>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</si>
  <si>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</si>
  <si>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</si>
  <si>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</si>
  <si>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</si>
  <si>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</si>
  <si>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</si>
  <si>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</si>
  <si>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</si>
  <si>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</si>
  <si>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</si>
  <si>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</si>
  <si>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</si>
  <si>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</si>
  <si>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</si>
  <si>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</si>
  <si>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</si>
  <si>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</si>
  <si>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</si>
  <si>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</si>
  <si>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</si>
  <si>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</si>
  <si>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</si>
  <si>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</si>
  <si>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</si>
  <si>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</si>
  <si>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</si>
  <si>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</si>
  <si>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</si>
  <si>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</si>
  <si>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</si>
  <si>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</si>
  <si>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</si>
  <si>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</si>
  <si>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</si>
  <si>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</si>
  <si>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</si>
  <si>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</si>
  <si>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</si>
  <si>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</si>
  <si>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</si>
  <si>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</si>
  <si>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</si>
  <si>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</si>
  <si>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</si>
  <si>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</si>
  <si>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</si>
  <si>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</si>
  <si>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</si>
  <si>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</si>
  <si>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</si>
  <si>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</si>
  <si>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</si>
  <si>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</si>
  <si>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</si>
  <si>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</si>
  <si>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</si>
  <si>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</si>
  <si>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</si>
  <si>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</si>
  <si>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</si>
  <si>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</si>
  <si>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</si>
  <si>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</si>
  <si>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</si>
  <si>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</si>
  <si>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</si>
  <si>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</si>
  <si>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</si>
  <si>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</si>
  <si>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</si>
  <si>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</si>
  <si>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</si>
  <si>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</si>
  <si>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</si>
  <si>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</si>
  <si>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</si>
  <si>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</si>
  <si>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</si>
  <si>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</si>
  <si>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</si>
  <si>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</si>
  <si>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</si>
  <si>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</si>
  <si>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</si>
  <si>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</si>
  <si>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Date</t>
  </si>
  <si>
    <t>януари</t>
  </si>
  <si>
    <t>февруари</t>
  </si>
  <si>
    <t>март</t>
  </si>
  <si>
    <t>април</t>
  </si>
  <si>
    <t>май</t>
  </si>
  <si>
    <t>юни</t>
  </si>
  <si>
    <t>юли</t>
  </si>
  <si>
    <t>август</t>
  </si>
  <si>
    <t>септември</t>
  </si>
  <si>
    <t>октомври</t>
  </si>
  <si>
    <t>ноември</t>
  </si>
  <si>
    <t>декември</t>
  </si>
  <si>
    <t>(четирицифрен)</t>
  </si>
  <si>
    <t xml:space="preserve"> от</t>
  </si>
  <si>
    <t>За периода:</t>
  </si>
  <si>
    <t>ОТЧЕТ/                     ГОДИШЕН ПЛАН</t>
  </si>
  <si>
    <t>ДЪРЖАВНИ</t>
  </si>
  <si>
    <t>ДЕЙНОСТИ</t>
  </si>
  <si>
    <t>МЕСТНИ</t>
  </si>
  <si>
    <t>ДОФИНАНСИРАНЕ</t>
  </si>
  <si>
    <t>128. МЕЖДУНАРОДНИ ПРОГРАМИ И СПОРАЗУМЕНИЯ, ДАРЕНИЯ И ПОМОЩИ ОТ ЧУЖБИНА</t>
  </si>
  <si>
    <t>139. ДРУГИ ИЗПЪЛНИТЕЛНИ И ЗАКОНОДАТЕЛНИ ОРГАНИ</t>
  </si>
  <si>
    <t>719. ДРУГИ ДЕЙНОСТИ ПО СПОРТА И ФИЗИЧЕСКАТА КУЛТУРА</t>
  </si>
  <si>
    <t>732. КУЛТУРНИ ДЕЙНОСТИ</t>
  </si>
  <si>
    <t>814. УПРАВЛЕНИЕ, КОНТРОЛ И РЕГУЛИРАНЕ НА ДЕЙНОСТИТЕ ПО ГОРСКОТО СТОПАНСТВО</t>
  </si>
  <si>
    <t>ЩАТНА ЧИСЛЕНОСТ:</t>
  </si>
  <si>
    <t>ДЪЛЖИНА НА УЛИЧНАТА МРЕЖА - КМ:</t>
  </si>
  <si>
    <t>ЗЕЛЕНИ ПЛОЩИ - КВ.М:</t>
  </si>
  <si>
    <t>ДЪЛЖИНА НА МЕСТНИ ОБЩИНСКИ ПЪТИЩА - КМ</t>
  </si>
  <si>
    <t>БРОЙ КУРСОВЕ:</t>
  </si>
  <si>
    <t>ДЪЛЖИНА НА МЕСТНИ ОБЩИНСКИ ПЪТИЩА - КМ:</t>
  </si>
  <si>
    <t>ЧИСЛЕНОСТ НА ПЕРС. НА МИН. РАБОТНА ЗАПЛАТА - БРОЙ:</t>
  </si>
  <si>
    <t>ЗЕЛЕНИ ПЛОЩИ - КВ.М</t>
  </si>
  <si>
    <t>ДЪЛЖИНА НА УЛИЧНАТА МРЕЖА - КМ</t>
  </si>
  <si>
    <t>219. ДРУГИ ДЕЙНОСТИ ПО ОТБРАНАТА</t>
  </si>
  <si>
    <t>532. ПРОГРАМИ ЗА ВРЕМЕННА ЗАЕТОСТ</t>
  </si>
  <si>
    <t>867. РЕКЛАМА И МАРКЕТИНГ</t>
  </si>
  <si>
    <t>функция</t>
  </si>
  <si>
    <t>recapitulation</t>
  </si>
  <si>
    <t>by function</t>
  </si>
  <si>
    <t>by activity</t>
  </si>
  <si>
    <t>В Т. Ч. ЧИСЛЕНОСТ НА ПЕРС. НА МИН. РАБОТНА ЗАПЛАТА - БРОЙ:</t>
  </si>
  <si>
    <t>561. СОЦИАЛНИ УСЛУГИ В ДОМАШНА СРЕДА</t>
  </si>
  <si>
    <t>562. АСИСТЕНТИ ЗА ЛИЧНА ПОМОЩ</t>
  </si>
  <si>
    <t>Статус на дейността:</t>
  </si>
  <si>
    <t>Активен</t>
  </si>
  <si>
    <t>Неактивен</t>
  </si>
  <si>
    <t>605. МИНЕРАЛНИ ВОДИ И БАНИ</t>
  </si>
  <si>
    <t>СТАТУС НА ДЕЙНОСТТА:</t>
  </si>
  <si>
    <t>("АСИСТЕНТСКА ПОДКРЕПА") ФАКТИЧЕСКИ ПОТРЕБИТЕЛИ - БРОЙ:</t>
  </si>
  <si>
    <t>("АСИСТЕНТСКА ПОДКРЕПА") АСИСТЕНТИ - БРОЙ:</t>
  </si>
  <si>
    <t>7607</t>
  </si>
</sst>
</file>

<file path=xl/styles.xml><?xml version="1.0" encoding="utf-8"?>
<styleSheet xmlns="http://schemas.openxmlformats.org/spreadsheetml/2006/main">
  <numFmts count="3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лв&quot;;\-#,##0\ &quot;лв&quot;"/>
    <numFmt numFmtId="175" formatCode="#,##0\ &quot;лв&quot;;[Red]\-#,##0\ &quot;лв&quot;"/>
    <numFmt numFmtId="176" formatCode="#,##0.00\ &quot;лв&quot;;\-#,##0.00\ &quot;лв&quot;"/>
    <numFmt numFmtId="177" formatCode="#,##0.00\ &quot;лв&quot;;[Red]\-#,##0.00\ &quot;лв&quot;"/>
    <numFmt numFmtId="178" formatCode="_-* #,##0\ &quot;лв&quot;_-;\-* #,##0\ &quot;лв&quot;_-;_-* &quot;-&quot;\ &quot;лв&quot;_-;_-@_-"/>
    <numFmt numFmtId="179" formatCode="_-* #,##0\ _л_в_-;\-* #,##0\ _л_в_-;_-* &quot;-&quot;\ _л_в_-;_-@_-"/>
    <numFmt numFmtId="180" formatCode="_-* #,##0.00\ &quot;лв&quot;_-;\-* #,##0.00\ &quot;лв&quot;_-;_-* &quot;-&quot;??\ &quot;лв&quot;_-;_-@_-"/>
    <numFmt numFmtId="181" formatCode="_-* #,##0.00\ _л_в_-;\-* #,##0.00\ _л_в_-;_-* &quot;-&quot;??\ _л_в_-;_-@_-"/>
    <numFmt numFmtId="182" formatCode="#,##0.0"/>
    <numFmt numFmtId="183" formatCode="0.0"/>
    <numFmt numFmtId="184" formatCode="dd\.mm\.yyyy\ &quot;г.&quot;;@"/>
    <numFmt numFmtId="185" formatCode="[$-402]dd\ mmmm\ yyyy\ &quot;г.&quot;"/>
    <numFmt numFmtId="186" formatCode="0#&quot;-&quot;0#"/>
    <numFmt numFmtId="187" formatCode="0&quot; &quot;#&quot; &quot;#"/>
    <numFmt numFmtId="188" formatCode="0&quot; &quot;0&quot; &quot;0&quot; &quot;0"/>
    <numFmt numFmtId="189" formatCode="0000"/>
    <numFmt numFmtId="190" formatCode="dd\.m\.yyyy\ &quot;г.&quot;;@"/>
    <numFmt numFmtId="191" formatCode="d\.m\.yyyy\ &quot;г.&quot;;@"/>
  </numFmts>
  <fonts count="140">
    <font>
      <sz val="10"/>
      <name val="Arial"/>
      <family val="0"/>
    </font>
    <font>
      <sz val="11"/>
      <color indexed="8"/>
      <name val="Calibri"/>
      <family val="2"/>
    </font>
    <font>
      <sz val="11"/>
      <name val="Arial"/>
      <family val="2"/>
    </font>
    <font>
      <sz val="12"/>
      <name val="Arial"/>
      <family val="2"/>
    </font>
    <font>
      <sz val="10"/>
      <color indexed="8"/>
      <name val="Arial"/>
      <family val="2"/>
    </font>
    <font>
      <b/>
      <sz val="10"/>
      <color indexed="8"/>
      <name val="Arial"/>
      <family val="2"/>
    </font>
    <font>
      <sz val="10"/>
      <color indexed="48"/>
      <name val="Arial"/>
      <family val="2"/>
    </font>
    <font>
      <sz val="10"/>
      <name val="Arial CYR"/>
      <family val="2"/>
    </font>
    <font>
      <b/>
      <sz val="12"/>
      <name val="Arial CYR"/>
      <family val="2"/>
    </font>
    <font>
      <b/>
      <sz val="10"/>
      <name val="Arial CYR"/>
      <family val="2"/>
    </font>
    <font>
      <b/>
      <sz val="14"/>
      <name val="Arial CYR"/>
      <family val="2"/>
    </font>
    <font>
      <b/>
      <sz val="16"/>
      <name val="Arial CYR"/>
      <family val="2"/>
    </font>
    <font>
      <sz val="12"/>
      <name val="Times New Roman CYR"/>
      <family val="1"/>
    </font>
    <font>
      <sz val="10"/>
      <name val="Hebar"/>
      <family val="0"/>
    </font>
    <font>
      <b/>
      <i/>
      <sz val="12"/>
      <name val="Times New Roman Bold"/>
      <family val="0"/>
    </font>
    <font>
      <i/>
      <sz val="12"/>
      <name val="Times New Roman CYR"/>
      <family val="0"/>
    </font>
    <font>
      <i/>
      <sz val="12"/>
      <name val="Times New Roman Cyr"/>
      <family val="1"/>
    </font>
    <font>
      <i/>
      <sz val="12"/>
      <name val="Times New Roman Bold"/>
      <family val="0"/>
    </font>
    <font>
      <b/>
      <sz val="12"/>
      <color indexed="20"/>
      <name val="Times New Roman CYR"/>
      <family val="0"/>
    </font>
    <font>
      <b/>
      <sz val="12"/>
      <color indexed="18"/>
      <name val="Times New Roman CYR"/>
      <family val="0"/>
    </font>
    <font>
      <b/>
      <i/>
      <sz val="14"/>
      <color indexed="20"/>
      <name val="Times New Roman CYR"/>
      <family val="0"/>
    </font>
    <font>
      <sz val="10"/>
      <name val="Arial Cyr"/>
      <family val="0"/>
    </font>
    <font>
      <b/>
      <i/>
      <sz val="12"/>
      <name val="Times New Roman CYR"/>
      <family val="1"/>
    </font>
    <font>
      <b/>
      <sz val="12"/>
      <color indexed="12"/>
      <name val="Times New Roman CYR"/>
      <family val="1"/>
    </font>
    <font>
      <b/>
      <sz val="12"/>
      <color indexed="62"/>
      <name val="Times New Roman CYR"/>
      <family val="0"/>
    </font>
    <font>
      <b/>
      <sz val="12"/>
      <name val="Times New Roman CYR"/>
      <family val="1"/>
    </font>
    <font>
      <b/>
      <i/>
      <sz val="12"/>
      <color indexed="18"/>
      <name val="Times New Roman Bold"/>
      <family val="0"/>
    </font>
    <font>
      <b/>
      <i/>
      <sz val="12"/>
      <color indexed="18"/>
      <name val="Times New Roman Cyr"/>
      <family val="1"/>
    </font>
    <font>
      <sz val="12"/>
      <color indexed="18"/>
      <name val="Times New Roman Bold"/>
      <family val="0"/>
    </font>
    <font>
      <sz val="12"/>
      <color indexed="18"/>
      <name val="Times New Roman CYR"/>
      <family val="1"/>
    </font>
    <font>
      <sz val="12"/>
      <color indexed="16"/>
      <name val="Times New Roman Bold"/>
      <family val="0"/>
    </font>
    <font>
      <b/>
      <i/>
      <sz val="12"/>
      <color indexed="16"/>
      <name val="Times New Roman BOLD"/>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sz val="14"/>
      <name val="Times New Roman CYR"/>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62"/>
      <name val="Times New Roman Cyr"/>
      <family val="1"/>
    </font>
    <font>
      <b/>
      <i/>
      <sz val="10"/>
      <color indexed="8"/>
      <name val="Times New Roman Cyr"/>
      <family val="1"/>
    </font>
    <font>
      <b/>
      <i/>
      <sz val="10"/>
      <color indexed="10"/>
      <name val="Times New Roman CYR"/>
      <family val="1"/>
    </font>
    <font>
      <b/>
      <sz val="18"/>
      <name val="Times New Roman"/>
      <family val="1"/>
    </font>
    <font>
      <sz val="18"/>
      <name val="Times New Roman"/>
      <family val="1"/>
    </font>
    <font>
      <b/>
      <sz val="12"/>
      <name val="Times New Roman"/>
      <family val="1"/>
    </font>
    <font>
      <b/>
      <sz val="11"/>
      <name val="Times New Roman"/>
      <family val="1"/>
    </font>
    <font>
      <sz val="12"/>
      <name val="Times New Roman"/>
      <family val="1"/>
    </font>
    <font>
      <b/>
      <sz val="12"/>
      <color indexed="8"/>
      <name val="Times New Roman"/>
      <family val="1"/>
    </font>
    <font>
      <b/>
      <i/>
      <sz val="12"/>
      <name val="Times New Roman"/>
      <family val="1"/>
    </font>
    <font>
      <sz val="12"/>
      <color indexed="8"/>
      <name val="Times New Roman"/>
      <family val="1"/>
    </font>
    <font>
      <b/>
      <sz val="12"/>
      <color indexed="12"/>
      <name val="Times New Roman"/>
      <family val="1"/>
    </font>
    <font>
      <b/>
      <sz val="12"/>
      <color indexed="57"/>
      <name val="Times New Roman"/>
      <family val="1"/>
    </font>
    <font>
      <sz val="12"/>
      <color indexed="12"/>
      <name val="Times New Roman"/>
      <family val="1"/>
    </font>
    <font>
      <sz val="12"/>
      <color indexed="10"/>
      <name val="Times New Roman"/>
      <family val="1"/>
    </font>
    <font>
      <b/>
      <sz val="18"/>
      <name val="Times New Roman Cyr"/>
      <family val="0"/>
    </font>
    <font>
      <b/>
      <sz val="16"/>
      <color indexed="12"/>
      <name val="Times New Roman"/>
      <family val="1"/>
    </font>
    <font>
      <b/>
      <sz val="16"/>
      <name val="Times New Roman"/>
      <family val="1"/>
    </font>
    <font>
      <sz val="16"/>
      <color indexed="12"/>
      <name val="Times New Roman"/>
      <family val="1"/>
    </font>
    <font>
      <sz val="1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3"/>
      <color indexed="18"/>
      <name val="Times New Roman CYR"/>
      <family val="1"/>
    </font>
    <font>
      <b/>
      <sz val="13"/>
      <color indexed="16"/>
      <name val="Times New Roman CYR"/>
      <family val="1"/>
    </font>
    <font>
      <b/>
      <i/>
      <sz val="14"/>
      <color indexed="10"/>
      <name val="Times New Roman CYR"/>
      <family val="1"/>
    </font>
    <font>
      <b/>
      <sz val="14"/>
      <color indexed="10"/>
      <name val="Times New Roman CYR"/>
      <family val="1"/>
    </font>
    <font>
      <b/>
      <i/>
      <sz val="12"/>
      <color indexed="10"/>
      <name val="Times New Roman CYR"/>
      <family val="0"/>
    </font>
    <font>
      <b/>
      <i/>
      <sz val="12"/>
      <color indexed="62"/>
      <name val="Times New Roman CYR"/>
      <family val="0"/>
    </font>
    <font>
      <b/>
      <sz val="14"/>
      <color indexed="18"/>
      <name val="Times New Roman CYR"/>
      <family val="1"/>
    </font>
    <font>
      <b/>
      <i/>
      <sz val="12"/>
      <color indexed="18"/>
      <name val="Times New Roman BOLD"/>
      <family val="0"/>
    </font>
    <font>
      <b/>
      <sz val="14"/>
      <color indexed="16"/>
      <name val="Times New Roman CYR"/>
      <family val="1"/>
    </font>
    <font>
      <b/>
      <i/>
      <sz val="12"/>
      <color indexed="18"/>
      <name val="Times New Roman CYR"/>
      <family val="0"/>
    </font>
    <font>
      <b/>
      <i/>
      <sz val="14"/>
      <color indexed="18"/>
      <name val="Times New Roman CYR"/>
      <family val="1"/>
    </font>
    <font>
      <b/>
      <i/>
      <sz val="18"/>
      <color indexed="18"/>
      <name val="Times New Roman"/>
      <family val="1"/>
    </font>
    <font>
      <b/>
      <sz val="16"/>
      <color indexed="8"/>
      <name val="Times New Roman"/>
      <family val="1"/>
    </font>
    <font>
      <b/>
      <sz val="12"/>
      <color indexed="20"/>
      <name val="Times New Roman Cyr"/>
      <family val="0"/>
    </font>
    <font>
      <b/>
      <sz val="12"/>
      <color indexed="10"/>
      <name val="Times New Roman"/>
      <family val="1"/>
    </font>
    <font>
      <b/>
      <i/>
      <u val="single"/>
      <sz val="18"/>
      <color indexed="8"/>
      <name val="Times New Roman"/>
      <family val="0"/>
    </font>
    <font>
      <sz val="16"/>
      <color indexed="8"/>
      <name val="Times New Roman"/>
      <family val="0"/>
    </font>
    <font>
      <u val="single"/>
      <sz val="16"/>
      <color indexed="8"/>
      <name val="Times New Roman"/>
      <family val="0"/>
    </font>
    <font>
      <b/>
      <sz val="16"/>
      <color indexed="10"/>
      <name val="Times New Roman"/>
      <family val="0"/>
    </font>
    <font>
      <sz val="16"/>
      <color indexed="10"/>
      <name val="Times New Roman"/>
      <family val="0"/>
    </font>
    <font>
      <b/>
      <u val="single"/>
      <sz val="16"/>
      <color indexed="10"/>
      <name val="Times New Roman"/>
      <family val="0"/>
    </font>
    <font>
      <sz val="11"/>
      <color theme="1"/>
      <name val="Calibri"/>
      <family val="2"/>
    </font>
    <font>
      <sz val="11"/>
      <color theme="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1"/>
      <color rgb="FF000000"/>
      <name val="Arial"/>
      <family val="2"/>
    </font>
    <font>
      <b/>
      <sz val="13"/>
      <color rgb="FF000080"/>
      <name val="Times New Roman CYR"/>
      <family val="1"/>
    </font>
    <font>
      <b/>
      <sz val="13"/>
      <color rgb="FF800000"/>
      <name val="Times New Roman CYR"/>
      <family val="1"/>
    </font>
    <font>
      <sz val="12"/>
      <color rgb="FF000080"/>
      <name val="Times New Roman CYR"/>
      <family val="1"/>
    </font>
    <font>
      <b/>
      <i/>
      <sz val="14"/>
      <color rgb="FFFF0000"/>
      <name val="Times New Roman CYR"/>
      <family val="1"/>
    </font>
    <font>
      <b/>
      <sz val="14"/>
      <color rgb="FFFF0000"/>
      <name val="Times New Roman CYR"/>
      <family val="1"/>
    </font>
    <font>
      <b/>
      <i/>
      <sz val="12"/>
      <color rgb="FFFF0000"/>
      <name val="Times New Roman CYR"/>
      <family val="0"/>
    </font>
    <font>
      <b/>
      <i/>
      <sz val="12"/>
      <color rgb="FF333399"/>
      <name val="Times New Roman CYR"/>
      <family val="0"/>
    </font>
    <font>
      <b/>
      <sz val="14"/>
      <color rgb="FF000080"/>
      <name val="Times New Roman CYR"/>
      <family val="1"/>
    </font>
    <font>
      <b/>
      <i/>
      <sz val="12"/>
      <color rgb="FF000080"/>
      <name val="Times New Roman BOLD"/>
      <family val="0"/>
    </font>
    <font>
      <b/>
      <sz val="14"/>
      <color rgb="FF800000"/>
      <name val="Times New Roman CYR"/>
      <family val="1"/>
    </font>
    <font>
      <b/>
      <i/>
      <sz val="12"/>
      <color rgb="FF800000"/>
      <name val="Times New Roman BOLD"/>
      <family val="0"/>
    </font>
    <font>
      <b/>
      <i/>
      <sz val="12"/>
      <color rgb="FF000080"/>
      <name val="Times New Roman CYR"/>
      <family val="0"/>
    </font>
    <font>
      <b/>
      <i/>
      <sz val="14"/>
      <color rgb="FF000080"/>
      <name val="Times New Roman CYR"/>
      <family val="1"/>
    </font>
    <font>
      <b/>
      <sz val="12"/>
      <color theme="1"/>
      <name val="Times New Roman"/>
      <family val="1"/>
    </font>
    <font>
      <sz val="12"/>
      <color theme="1"/>
      <name val="Times New Roman"/>
      <family val="1"/>
    </font>
    <font>
      <b/>
      <i/>
      <sz val="18"/>
      <color rgb="FF000099"/>
      <name val="Times New Roman"/>
      <family val="1"/>
    </font>
    <font>
      <b/>
      <sz val="16"/>
      <color theme="1"/>
      <name val="Times New Roman"/>
      <family val="1"/>
    </font>
    <font>
      <b/>
      <sz val="12"/>
      <color rgb="FF9C0006"/>
      <name val="Times New Roman Cyr"/>
      <family val="0"/>
    </font>
    <font>
      <b/>
      <sz val="12"/>
      <color rgb="FFFF0000"/>
      <name val="Times New Roman"/>
      <family val="1"/>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2"/>
        <bgColor indexed="64"/>
      </patternFill>
    </fill>
    <fill>
      <patternFill patternType="solid">
        <fgColor rgb="FFFFC000"/>
        <bgColor indexed="64"/>
      </patternFill>
    </fill>
    <fill>
      <patternFill patternType="solid">
        <fgColor rgb="FFFFC000"/>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indexed="44"/>
        <bgColor indexed="64"/>
      </patternFill>
    </fill>
    <fill>
      <patternFill patternType="solid">
        <fgColor indexed="31"/>
        <bgColor indexed="64"/>
      </patternFill>
    </fill>
    <fill>
      <patternFill patternType="solid">
        <fgColor theme="0"/>
        <bgColor indexed="64"/>
      </patternFill>
    </fill>
    <fill>
      <patternFill patternType="solid">
        <fgColor rgb="FFFFFF99"/>
        <bgColor indexed="64"/>
      </patternFill>
    </fill>
    <fill>
      <patternFill patternType="solid">
        <fgColor rgb="FF99CCFF"/>
        <bgColor indexed="64"/>
      </patternFill>
    </fill>
  </fills>
  <borders count="3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medium"/>
      <right style="medium"/>
      <top style="medium"/>
      <bottom style="hair"/>
    </border>
    <border>
      <left>
        <color indexed="63"/>
      </left>
      <right style="medium"/>
      <top style="medium"/>
      <bottom style="hair"/>
    </border>
    <border>
      <left style="medium"/>
      <right style="medium"/>
      <top style="hair"/>
      <bottom style="hair"/>
    </border>
    <border>
      <left>
        <color indexed="63"/>
      </left>
      <right style="medium"/>
      <top style="hair"/>
      <bottom style="hair"/>
    </border>
    <border>
      <left style="medium"/>
      <right style="medium"/>
      <top style="hair"/>
      <bottom>
        <color indexed="63"/>
      </bottom>
    </border>
    <border>
      <left style="medium"/>
      <right style="medium"/>
      <top style="hair"/>
      <bottom style="medium"/>
    </border>
    <border>
      <left style="medium"/>
      <right style="medium"/>
      <top style="medium"/>
      <bottom style="thin"/>
    </border>
    <border>
      <left>
        <color indexed="63"/>
      </left>
      <right style="medium"/>
      <top style="thin"/>
      <bottom style="thin"/>
    </border>
    <border>
      <left style="medium"/>
      <right style="medium"/>
      <top style="thin"/>
      <bottom style="thin"/>
    </border>
    <border>
      <left>
        <color indexed="63"/>
      </left>
      <right style="medium"/>
      <top>
        <color indexed="63"/>
      </top>
      <bottom style="hair"/>
    </border>
    <border>
      <left style="thin"/>
      <right style="thin"/>
      <top style="thin"/>
      <bottom style="thin"/>
    </border>
    <border>
      <left style="medium"/>
      <right>
        <color indexed="63"/>
      </right>
      <top style="thin"/>
      <bottom style="thin"/>
    </border>
    <border>
      <left style="medium"/>
      <right style="medium"/>
      <top>
        <color indexed="63"/>
      </top>
      <bottom style="hair"/>
    </border>
    <border>
      <left style="medium"/>
      <right style="medium"/>
      <top style="hair"/>
      <bottom style="thin"/>
    </border>
    <border>
      <left style="medium"/>
      <right style="medium"/>
      <top style="thin"/>
      <bottom style="hair"/>
    </border>
    <border>
      <left/>
      <right/>
      <top/>
      <bottom style="double"/>
    </border>
    <border>
      <left style="thin"/>
      <right style="thin"/>
      <top style="thin"/>
      <bottom/>
    </border>
    <border>
      <left>
        <color indexed="63"/>
      </left>
      <right style="thin"/>
      <top style="thin"/>
      <bottom>
        <color indexed="63"/>
      </bottom>
    </border>
    <border>
      <left style="thin"/>
      <right style="thin"/>
      <top/>
      <bottom style="thin"/>
    </border>
    <border>
      <left/>
      <right/>
      <top/>
      <bottom style="thin"/>
    </border>
    <border>
      <left>
        <color indexed="63"/>
      </left>
      <right style="thin"/>
      <top>
        <color indexed="63"/>
      </top>
      <bottom style="thin"/>
    </border>
    <border>
      <left/>
      <right style="thin"/>
      <top style="thin"/>
      <bottom style="thin"/>
    </border>
    <border>
      <left style="thin"/>
      <right style="thin"/>
      <top/>
      <bottom/>
    </border>
    <border>
      <left/>
      <right style="thin"/>
      <top/>
      <bottom/>
    </border>
    <border>
      <left style="thin"/>
      <right/>
      <top style="thin"/>
      <bottom style="thin"/>
    </border>
    <border>
      <left style="thin"/>
      <right style="thin"/>
      <top style="thick"/>
      <bottom style="thick"/>
    </border>
    <border>
      <left style="thin"/>
      <right>
        <color indexed="63"/>
      </right>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0" fillId="0" borderId="0">
      <alignment/>
      <protection/>
    </xf>
    <xf numFmtId="0" fontId="13" fillId="0" borderId="0">
      <alignment/>
      <protection/>
    </xf>
    <xf numFmtId="0" fontId="103" fillId="0" borderId="0">
      <alignment/>
      <protection/>
    </xf>
    <xf numFmtId="0" fontId="21" fillId="0" borderId="0">
      <alignment/>
      <protection/>
    </xf>
    <xf numFmtId="0" fontId="13" fillId="0" borderId="0">
      <alignment/>
      <protection/>
    </xf>
    <xf numFmtId="0" fontId="21" fillId="0" borderId="0">
      <alignment/>
      <protection/>
    </xf>
    <xf numFmtId="0" fontId="0" fillId="0" borderId="0">
      <alignment/>
      <protection/>
    </xf>
    <xf numFmtId="0" fontId="102" fillId="20" borderId="0" applyNumberFormat="0" applyBorder="0" applyAlignment="0" applyProtection="0"/>
    <xf numFmtId="0" fontId="102" fillId="21" borderId="0" applyNumberFormat="0" applyBorder="0" applyAlignment="0" applyProtection="0"/>
    <xf numFmtId="0" fontId="102" fillId="22" borderId="0" applyNumberFormat="0" applyBorder="0" applyAlignment="0" applyProtection="0"/>
    <xf numFmtId="0" fontId="102" fillId="23" borderId="0" applyNumberFormat="0" applyBorder="0" applyAlignment="0" applyProtection="0"/>
    <xf numFmtId="0" fontId="102" fillId="24" borderId="0" applyNumberFormat="0" applyBorder="0" applyAlignment="0" applyProtection="0"/>
    <xf numFmtId="0" fontId="102" fillId="25" borderId="0" applyNumberFormat="0" applyBorder="0" applyAlignment="0" applyProtection="0"/>
    <xf numFmtId="0" fontId="0" fillId="26" borderId="1" applyNumberFormat="0" applyFont="0" applyAlignment="0" applyProtection="0"/>
    <xf numFmtId="180" fontId="0" fillId="0" borderId="0" applyFont="0" applyFill="0" applyBorder="0" applyAlignment="0" applyProtection="0"/>
    <xf numFmtId="178" fontId="0" fillId="0" borderId="0" applyFont="0" applyFill="0" applyBorder="0" applyAlignment="0" applyProtection="0"/>
    <xf numFmtId="0" fontId="104" fillId="27" borderId="2" applyNumberFormat="0" applyAlignment="0" applyProtection="0"/>
    <xf numFmtId="0" fontId="105" fillId="28" borderId="0" applyNumberFormat="0" applyBorder="0" applyAlignment="0" applyProtection="0"/>
    <xf numFmtId="0" fontId="106" fillId="0" borderId="0" applyNumberFormat="0" applyFill="0" applyBorder="0" applyAlignment="0" applyProtection="0"/>
    <xf numFmtId="0" fontId="107" fillId="0" borderId="3" applyNumberFormat="0" applyFill="0" applyAlignment="0" applyProtection="0"/>
    <xf numFmtId="0" fontId="108" fillId="0" borderId="4" applyNumberFormat="0" applyFill="0" applyAlignment="0" applyProtection="0"/>
    <xf numFmtId="0" fontId="109" fillId="0" borderId="5" applyNumberFormat="0" applyFill="0" applyAlignment="0" applyProtection="0"/>
    <xf numFmtId="0" fontId="10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110" fillId="29" borderId="6" applyNumberFormat="0" applyAlignment="0" applyProtection="0"/>
    <xf numFmtId="0" fontId="111" fillId="29" borderId="2" applyNumberFormat="0" applyAlignment="0" applyProtection="0"/>
    <xf numFmtId="0" fontId="112" fillId="30" borderId="7" applyNumberFormat="0" applyAlignment="0" applyProtection="0"/>
    <xf numFmtId="0" fontId="113" fillId="31" borderId="0" applyNumberFormat="0" applyBorder="0" applyAlignment="0" applyProtection="0"/>
    <xf numFmtId="0" fontId="114" fillId="32" borderId="0" applyNumberFormat="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9" fontId="0" fillId="0" borderId="0" applyFont="0" applyFill="0" applyBorder="0" applyAlignment="0" applyProtection="0"/>
    <xf numFmtId="0" fontId="117" fillId="0" borderId="8" applyNumberFormat="0" applyFill="0" applyAlignment="0" applyProtection="0"/>
    <xf numFmtId="0" fontId="118" fillId="0" borderId="9" applyNumberFormat="0" applyFill="0" applyAlignment="0" applyProtection="0"/>
  </cellStyleXfs>
  <cellXfs count="315">
    <xf numFmtId="0" fontId="0" fillId="0" borderId="0" xfId="0" applyAlignment="1">
      <alignment/>
    </xf>
    <xf numFmtId="0" fontId="0" fillId="0" borderId="10" xfId="0" applyFont="1" applyFill="1" applyBorder="1" applyAlignment="1" applyProtection="1">
      <alignment/>
      <protection/>
    </xf>
    <xf numFmtId="0" fontId="0" fillId="0" borderId="0" xfId="0" applyFont="1" applyFill="1" applyAlignment="1" applyProtection="1">
      <alignment/>
      <protection/>
    </xf>
    <xf numFmtId="0" fontId="6"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3" fillId="33" borderId="0" xfId="0" applyFont="1" applyFill="1" applyAlignment="1" applyProtection="1">
      <alignment/>
      <protection/>
    </xf>
    <xf numFmtId="0" fontId="4" fillId="0" borderId="0" xfId="0" applyFont="1" applyFill="1" applyAlignment="1" applyProtection="1">
      <alignment/>
      <protection/>
    </xf>
    <xf numFmtId="0" fontId="8" fillId="0" borderId="0" xfId="0" applyFont="1" applyAlignment="1" applyProtection="1" quotePrefix="1">
      <alignment horizontal="left"/>
      <protection/>
    </xf>
    <xf numFmtId="0" fontId="9" fillId="0" borderId="0" xfId="0" applyFont="1" applyAlignment="1" applyProtection="1">
      <alignment/>
      <protection/>
    </xf>
    <xf numFmtId="0" fontId="10" fillId="0" borderId="0" xfId="0" applyFont="1" applyAlignment="1" applyProtection="1">
      <alignment horizontal="left"/>
      <protection/>
    </xf>
    <xf numFmtId="0" fontId="7" fillId="0" borderId="0" xfId="0" applyFont="1" applyAlignment="1" applyProtection="1">
      <alignment/>
      <protection/>
    </xf>
    <xf numFmtId="0" fontId="8" fillId="0" borderId="0" xfId="0" applyFont="1" applyAlignment="1" applyProtection="1">
      <alignment horizontal="left"/>
      <protection/>
    </xf>
    <xf numFmtId="0" fontId="9" fillId="0" borderId="0" xfId="0" applyFont="1" applyAlignment="1" applyProtection="1" quotePrefix="1">
      <alignment horizontal="left"/>
      <protection/>
    </xf>
    <xf numFmtId="0" fontId="11" fillId="0" borderId="0" xfId="0" applyFont="1" applyBorder="1" applyAlignment="1" applyProtection="1" quotePrefix="1">
      <alignment horizontal="left"/>
      <protection/>
    </xf>
    <xf numFmtId="0" fontId="9" fillId="0" borderId="0" xfId="0" applyFont="1" applyBorder="1" applyAlignment="1" applyProtection="1">
      <alignment/>
      <protection/>
    </xf>
    <xf numFmtId="0" fontId="10" fillId="0" borderId="0" xfId="0" applyFont="1" applyAlignment="1" applyProtection="1">
      <alignment/>
      <protection/>
    </xf>
    <xf numFmtId="0" fontId="0" fillId="0" borderId="0" xfId="0" applyFill="1" applyAlignment="1" applyProtection="1">
      <alignment/>
      <protection/>
    </xf>
    <xf numFmtId="0" fontId="0" fillId="0" borderId="10" xfId="0" applyNumberFormat="1" applyFont="1" applyFill="1" applyBorder="1" applyAlignment="1" applyProtection="1">
      <alignment horizontal="center"/>
      <protection/>
    </xf>
    <xf numFmtId="0" fontId="8" fillId="0" borderId="0" xfId="0" applyNumberFormat="1" applyFont="1" applyAlignment="1" applyProtection="1" quotePrefix="1">
      <alignment horizontal="left"/>
      <protection/>
    </xf>
    <xf numFmtId="0" fontId="9" fillId="0" borderId="0" xfId="0" applyNumberFormat="1" applyFont="1" applyAlignment="1" applyProtection="1" quotePrefix="1">
      <alignment horizontal="left"/>
      <protection/>
    </xf>
    <xf numFmtId="0" fontId="11" fillId="0" borderId="0" xfId="0" applyNumberFormat="1" applyFont="1" applyBorder="1" applyAlignment="1" applyProtection="1" quotePrefix="1">
      <alignment horizontal="left"/>
      <protection/>
    </xf>
    <xf numFmtId="0" fontId="10" fillId="0" borderId="0" xfId="0" applyNumberFormat="1" applyFont="1" applyAlignment="1" applyProtection="1">
      <alignment/>
      <protection/>
    </xf>
    <xf numFmtId="0" fontId="4" fillId="0" borderId="0" xfId="0" applyNumberFormat="1" applyFont="1" applyFill="1" applyAlignment="1" applyProtection="1">
      <alignment/>
      <protection/>
    </xf>
    <xf numFmtId="0" fontId="2" fillId="0" borderId="10" xfId="0" applyNumberFormat="1" applyFont="1" applyFill="1" applyBorder="1" applyAlignment="1" applyProtection="1">
      <alignment horizontal="right"/>
      <protection/>
    </xf>
    <xf numFmtId="0" fontId="8" fillId="0" borderId="0" xfId="0" applyNumberFormat="1" applyFont="1" applyAlignment="1" applyProtection="1" quotePrefix="1">
      <alignment horizontal="right"/>
      <protection/>
    </xf>
    <xf numFmtId="0" fontId="9" fillId="0" borderId="0" xfId="0" applyNumberFormat="1" applyFont="1" applyAlignment="1" applyProtection="1" quotePrefix="1">
      <alignment horizontal="right"/>
      <protection/>
    </xf>
    <xf numFmtId="0" fontId="11" fillId="0" borderId="0" xfId="0" applyNumberFormat="1" applyFont="1" applyBorder="1" applyAlignment="1" applyProtection="1" quotePrefix="1">
      <alignment horizontal="right"/>
      <protection/>
    </xf>
    <xf numFmtId="0" fontId="10" fillId="0" borderId="0" xfId="0" applyNumberFormat="1" applyFont="1" applyAlignment="1" applyProtection="1">
      <alignment horizontal="right"/>
      <protection/>
    </xf>
    <xf numFmtId="0" fontId="4" fillId="0" borderId="0" xfId="0" applyNumberFormat="1" applyFont="1" applyFill="1" applyAlignment="1" applyProtection="1">
      <alignment horizontal="right"/>
      <protection/>
    </xf>
    <xf numFmtId="1" fontId="2" fillId="0" borderId="10" xfId="0" applyNumberFormat="1" applyFont="1" applyFill="1" applyBorder="1" applyAlignment="1" applyProtection="1">
      <alignment vertical="center"/>
      <protection/>
    </xf>
    <xf numFmtId="0" fontId="8" fillId="0" borderId="0" xfId="0" applyFont="1" applyAlignment="1" applyProtection="1" quotePrefix="1">
      <alignment horizontal="left" vertical="center"/>
      <protection/>
    </xf>
    <xf numFmtId="0" fontId="9" fillId="0" borderId="0" xfId="0" applyFont="1" applyAlignment="1" applyProtection="1" quotePrefix="1">
      <alignment horizontal="left" vertical="center"/>
      <protection/>
    </xf>
    <xf numFmtId="0" fontId="11" fillId="0" borderId="0" xfId="0" applyFont="1" applyBorder="1" applyAlignment="1" applyProtection="1" quotePrefix="1">
      <alignment horizontal="left" vertical="center"/>
      <protection/>
    </xf>
    <xf numFmtId="0" fontId="10" fillId="0" borderId="0" xfId="0" applyFont="1" applyAlignment="1" applyProtection="1">
      <alignment vertical="center"/>
      <protection/>
    </xf>
    <xf numFmtId="0" fontId="4" fillId="0" borderId="0" xfId="0" applyFont="1" applyFill="1" applyAlignment="1" applyProtection="1">
      <alignment vertical="center"/>
      <protection/>
    </xf>
    <xf numFmtId="0" fontId="119" fillId="34" borderId="0" xfId="37" applyFont="1" applyFill="1" applyBorder="1">
      <alignment/>
      <protection/>
    </xf>
    <xf numFmtId="0" fontId="119" fillId="34" borderId="0" xfId="37" applyFont="1" applyFill="1" applyBorder="1" applyAlignment="1">
      <alignment/>
      <protection/>
    </xf>
    <xf numFmtId="0" fontId="119" fillId="0" borderId="0" xfId="37" applyFont="1" applyFill="1" applyBorder="1">
      <alignment/>
      <protection/>
    </xf>
    <xf numFmtId="0" fontId="103" fillId="35" borderId="0" xfId="37" applyFill="1">
      <alignment/>
      <protection/>
    </xf>
    <xf numFmtId="0" fontId="103" fillId="35" borderId="0" xfId="37" applyFill="1" applyAlignment="1">
      <alignment/>
      <protection/>
    </xf>
    <xf numFmtId="0" fontId="103" fillId="26" borderId="0" xfId="37" applyFill="1">
      <alignment/>
      <protection/>
    </xf>
    <xf numFmtId="0" fontId="103" fillId="26" borderId="0" xfId="37" applyFill="1" applyAlignment="1">
      <alignment/>
      <protection/>
    </xf>
    <xf numFmtId="187" fontId="14" fillId="36" borderId="0" xfId="41" applyNumberFormat="1" applyFont="1" applyFill="1" applyBorder="1" applyAlignment="1" quotePrefix="1">
      <alignment horizontal="right"/>
      <protection/>
    </xf>
    <xf numFmtId="0" fontId="15" fillId="36" borderId="0" xfId="41" applyFont="1" applyFill="1" applyBorder="1">
      <alignment/>
      <protection/>
    </xf>
    <xf numFmtId="0" fontId="15" fillId="36" borderId="0" xfId="41" applyFont="1" applyFill="1" applyBorder="1" applyAlignment="1" quotePrefix="1">
      <alignment horizontal="left"/>
      <protection/>
    </xf>
    <xf numFmtId="0" fontId="15" fillId="36" borderId="0" xfId="41" applyFont="1" applyFill="1" applyBorder="1" applyAlignment="1" quotePrefix="1">
      <alignment horizontal="left"/>
      <protection/>
    </xf>
    <xf numFmtId="0" fontId="15" fillId="36" borderId="0" xfId="41" applyFont="1" applyFill="1" applyBorder="1">
      <alignment/>
      <protection/>
    </xf>
    <xf numFmtId="0" fontId="15" fillId="36" borderId="0" xfId="41" applyFont="1" applyFill="1" applyBorder="1" applyAlignment="1">
      <alignment horizontal="left"/>
      <protection/>
    </xf>
    <xf numFmtId="0" fontId="15" fillId="36" borderId="0" xfId="41" applyFont="1" applyFill="1" applyBorder="1" applyAlignment="1">
      <alignment horizontal="left"/>
      <protection/>
    </xf>
    <xf numFmtId="0" fontId="16" fillId="36" borderId="0" xfId="41" applyFont="1" applyFill="1" applyBorder="1">
      <alignment/>
      <protection/>
    </xf>
    <xf numFmtId="0" fontId="16" fillId="36" borderId="0" xfId="41" applyFont="1" applyFill="1" applyBorder="1" applyAlignment="1" quotePrefix="1">
      <alignment horizontal="left"/>
      <protection/>
    </xf>
    <xf numFmtId="0" fontId="15" fillId="36" borderId="0" xfId="39" applyFont="1" applyFill="1" applyBorder="1" applyAlignment="1">
      <alignment horizontal="left"/>
      <protection/>
    </xf>
    <xf numFmtId="0" fontId="15" fillId="36" borderId="0" xfId="39" applyFont="1" applyFill="1" applyBorder="1" applyAlignment="1">
      <alignment horizontal="left"/>
      <protection/>
    </xf>
    <xf numFmtId="0" fontId="15" fillId="36" borderId="0" xfId="41" applyFont="1" applyFill="1" applyBorder="1" applyAlignment="1" quotePrefix="1">
      <alignment horizontal="left"/>
      <protection/>
    </xf>
    <xf numFmtId="0" fontId="16" fillId="36" borderId="0" xfId="41" applyFont="1" applyFill="1" applyBorder="1" applyAlignment="1">
      <alignment horizontal="left"/>
      <protection/>
    </xf>
    <xf numFmtId="187" fontId="17" fillId="36" borderId="0" xfId="41" applyNumberFormat="1" applyFont="1" applyFill="1" applyBorder="1" applyAlignment="1" quotePrefix="1">
      <alignment horizontal="right"/>
      <protection/>
    </xf>
    <xf numFmtId="0" fontId="15" fillId="36" borderId="0" xfId="41" applyFont="1" applyFill="1" applyBorder="1">
      <alignment/>
      <protection/>
    </xf>
    <xf numFmtId="187" fontId="14" fillId="36" borderId="0" xfId="41" applyNumberFormat="1" applyFont="1" applyFill="1" applyBorder="1" applyAlignment="1">
      <alignment horizontal="right"/>
      <protection/>
    </xf>
    <xf numFmtId="0" fontId="15" fillId="36" borderId="0" xfId="41" applyFont="1" applyFill="1" applyBorder="1" applyAlignment="1">
      <alignment horizontal="left"/>
      <protection/>
    </xf>
    <xf numFmtId="0" fontId="119" fillId="0" borderId="0" xfId="37" applyFont="1" applyFill="1" applyBorder="1" applyAlignment="1">
      <alignment/>
      <protection/>
    </xf>
    <xf numFmtId="49" fontId="120" fillId="36" borderId="11" xfId="35" applyNumberFormat="1" applyFont="1" applyFill="1" applyBorder="1" applyAlignment="1" quotePrefix="1">
      <alignment horizontal="center"/>
      <protection/>
    </xf>
    <xf numFmtId="0" fontId="12" fillId="36" borderId="12" xfId="35" applyFont="1" applyFill="1" applyBorder="1">
      <alignment/>
      <protection/>
    </xf>
    <xf numFmtId="49" fontId="120" fillId="36" borderId="13" xfId="35" applyNumberFormat="1" applyFont="1" applyFill="1" applyBorder="1" applyAlignment="1" quotePrefix="1">
      <alignment horizontal="center"/>
      <protection/>
    </xf>
    <xf numFmtId="0" fontId="12" fillId="36" borderId="14" xfId="35" applyFont="1" applyFill="1" applyBorder="1">
      <alignment/>
      <protection/>
    </xf>
    <xf numFmtId="0" fontId="12" fillId="36" borderId="13" xfId="35" applyFont="1" applyFill="1" applyBorder="1">
      <alignment/>
      <protection/>
    </xf>
    <xf numFmtId="0" fontId="12" fillId="36" borderId="13" xfId="35" applyFont="1" applyFill="1" applyBorder="1" applyAlignment="1" quotePrefix="1">
      <alignment horizontal="left"/>
      <protection/>
    </xf>
    <xf numFmtId="49" fontId="120" fillId="36" borderId="13" xfId="35" applyNumberFormat="1" applyFont="1" applyFill="1" applyBorder="1" applyAlignment="1" quotePrefix="1">
      <alignment horizontal="center" vertical="center"/>
      <protection/>
    </xf>
    <xf numFmtId="0" fontId="12" fillId="36" borderId="13" xfId="35" applyFont="1" applyFill="1" applyBorder="1" applyAlignment="1">
      <alignment wrapText="1"/>
      <protection/>
    </xf>
    <xf numFmtId="49" fontId="120" fillId="36" borderId="13" xfId="35" applyNumberFormat="1" applyFont="1" applyFill="1" applyBorder="1" applyAlignment="1" quotePrefix="1">
      <alignment horizontal="center"/>
      <protection/>
    </xf>
    <xf numFmtId="0" fontId="12" fillId="36" borderId="13" xfId="35" applyFont="1" applyFill="1" applyBorder="1">
      <alignment/>
      <protection/>
    </xf>
    <xf numFmtId="49" fontId="120" fillId="36" borderId="15" xfId="35" applyNumberFormat="1" applyFont="1" applyFill="1" applyBorder="1" applyAlignment="1" quotePrefix="1">
      <alignment horizontal="center"/>
      <protection/>
    </xf>
    <xf numFmtId="0" fontId="12" fillId="36" borderId="15" xfId="35" applyFont="1" applyFill="1" applyBorder="1">
      <alignment/>
      <protection/>
    </xf>
    <xf numFmtId="49" fontId="121" fillId="36" borderId="15" xfId="35" applyNumberFormat="1" applyFont="1" applyFill="1" applyBorder="1" applyAlignment="1" quotePrefix="1">
      <alignment horizontal="center"/>
      <protection/>
    </xf>
    <xf numFmtId="0" fontId="122" fillId="36" borderId="15" xfId="35" applyFont="1" applyFill="1" applyBorder="1">
      <alignment/>
      <protection/>
    </xf>
    <xf numFmtId="49" fontId="120" fillId="36" borderId="16" xfId="35" applyNumberFormat="1" applyFont="1" applyFill="1" applyBorder="1" applyAlignment="1" quotePrefix="1">
      <alignment horizontal="center"/>
      <protection/>
    </xf>
    <xf numFmtId="0" fontId="12" fillId="36" borderId="16" xfId="35" applyFont="1" applyFill="1" applyBorder="1">
      <alignment/>
      <protection/>
    </xf>
    <xf numFmtId="188" fontId="22" fillId="36" borderId="0" xfId="40" applyNumberFormat="1" applyFont="1" applyFill="1" applyBorder="1" applyAlignment="1" quotePrefix="1">
      <alignment horizontal="left"/>
      <protection/>
    </xf>
    <xf numFmtId="0" fontId="123" fillId="36" borderId="17" xfId="40" applyFont="1" applyFill="1" applyBorder="1">
      <alignment/>
      <protection/>
    </xf>
    <xf numFmtId="0" fontId="22" fillId="37" borderId="0" xfId="40" applyFont="1" applyFill="1" applyBorder="1" applyAlignment="1" quotePrefix="1">
      <alignment horizontal="left"/>
      <protection/>
    </xf>
    <xf numFmtId="188" fontId="124" fillId="36" borderId="18" xfId="35" applyNumberFormat="1" applyFont="1" applyFill="1" applyBorder="1" applyAlignment="1">
      <alignment horizontal="center"/>
      <protection/>
    </xf>
    <xf numFmtId="189" fontId="125" fillId="36" borderId="19" xfId="35" applyNumberFormat="1" applyFont="1" applyFill="1" applyBorder="1" applyAlignment="1">
      <alignment horizontal="left"/>
      <protection/>
    </xf>
    <xf numFmtId="189" fontId="126" fillId="36" borderId="19" xfId="35" applyNumberFormat="1" applyFont="1" applyFill="1" applyBorder="1" applyAlignment="1">
      <alignment horizontal="left"/>
      <protection/>
    </xf>
    <xf numFmtId="49" fontId="127" fillId="36" borderId="13" xfId="35" applyNumberFormat="1" applyFont="1" applyFill="1" applyBorder="1" applyAlignment="1" quotePrefix="1">
      <alignment horizontal="center"/>
      <protection/>
    </xf>
    <xf numFmtId="0" fontId="122" fillId="36" borderId="20" xfId="35" applyFont="1" applyFill="1" applyBorder="1">
      <alignment/>
      <protection/>
    </xf>
    <xf numFmtId="0" fontId="122" fillId="36" borderId="14" xfId="35" applyFont="1" applyFill="1" applyBorder="1">
      <alignment/>
      <protection/>
    </xf>
    <xf numFmtId="0" fontId="122" fillId="36" borderId="13" xfId="35" applyFont="1" applyFill="1" applyBorder="1">
      <alignment/>
      <protection/>
    </xf>
    <xf numFmtId="0" fontId="128" fillId="36" borderId="13" xfId="35" applyFont="1" applyFill="1" applyBorder="1">
      <alignment/>
      <protection/>
    </xf>
    <xf numFmtId="0" fontId="122" fillId="36" borderId="13" xfId="35" applyFont="1" applyFill="1" applyBorder="1" applyAlignment="1">
      <alignment horizontal="left"/>
      <protection/>
    </xf>
    <xf numFmtId="0" fontId="119" fillId="0" borderId="0" xfId="37" applyFont="1" applyFill="1" applyBorder="1" quotePrefix="1">
      <alignment/>
      <protection/>
    </xf>
    <xf numFmtId="189" fontId="119" fillId="0" borderId="0" xfId="37" applyNumberFormat="1" applyFont="1" applyFill="1" applyBorder="1">
      <alignment/>
      <protection/>
    </xf>
    <xf numFmtId="0" fontId="122" fillId="36" borderId="13" xfId="35" applyFont="1" applyFill="1" applyBorder="1" applyAlignment="1">
      <alignment horizontal="left" wrapText="1"/>
      <protection/>
    </xf>
    <xf numFmtId="0" fontId="12" fillId="0" borderId="21" xfId="38" applyFont="1" applyFill="1" applyBorder="1" applyAlignment="1">
      <alignment/>
      <protection/>
    </xf>
    <xf numFmtId="49" fontId="129" fillId="36" borderId="15" xfId="35" applyNumberFormat="1" applyFont="1" applyFill="1" applyBorder="1" applyAlignment="1" quotePrefix="1">
      <alignment horizontal="center"/>
      <protection/>
    </xf>
    <xf numFmtId="0" fontId="130" fillId="36" borderId="15" xfId="35" applyFont="1" applyFill="1" applyBorder="1">
      <alignment/>
      <protection/>
    </xf>
    <xf numFmtId="189" fontId="131" fillId="36" borderId="22" xfId="35" applyNumberFormat="1" applyFont="1" applyFill="1" applyBorder="1" applyAlignment="1">
      <alignment horizontal="left"/>
      <protection/>
    </xf>
    <xf numFmtId="49" fontId="127" fillId="36" borderId="23" xfId="35" applyNumberFormat="1" applyFont="1" applyFill="1" applyBorder="1" applyAlignment="1" quotePrefix="1">
      <alignment horizontal="center"/>
      <protection/>
    </xf>
    <xf numFmtId="0" fontId="12" fillId="36" borderId="20" xfId="35" applyFont="1" applyFill="1" applyBorder="1">
      <alignment/>
      <protection/>
    </xf>
    <xf numFmtId="49" fontId="127"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4" fillId="36" borderId="18" xfId="35" applyNumberFormat="1" applyFont="1" applyFill="1" applyBorder="1" applyAlignment="1">
      <alignment horizontal="center"/>
      <protection/>
    </xf>
    <xf numFmtId="189" fontId="125" fillId="36" borderId="22" xfId="35" applyNumberFormat="1" applyFont="1" applyFill="1" applyBorder="1" applyAlignment="1">
      <alignment horizontal="left"/>
      <protection/>
    </xf>
    <xf numFmtId="49" fontId="120" fillId="36" borderId="24" xfId="35" applyNumberFormat="1" applyFont="1" applyFill="1" applyBorder="1" applyAlignment="1" quotePrefix="1">
      <alignment horizontal="center"/>
      <protection/>
    </xf>
    <xf numFmtId="0" fontId="12" fillId="36" borderId="24" xfId="35" applyFont="1" applyFill="1" applyBorder="1">
      <alignment/>
      <protection/>
    </xf>
    <xf numFmtId="49" fontId="127" fillId="36" borderId="16" xfId="35" applyNumberFormat="1" applyFont="1" applyFill="1" applyBorder="1" applyAlignment="1" quotePrefix="1">
      <alignment horizontal="center"/>
      <protection/>
    </xf>
    <xf numFmtId="0" fontId="12" fillId="36" borderId="16" xfId="35" applyFont="1" applyFill="1" applyBorder="1">
      <alignment/>
      <protection/>
    </xf>
    <xf numFmtId="49" fontId="120" fillId="36" borderId="23" xfId="35" applyNumberFormat="1" applyFont="1" applyFill="1" applyBorder="1" applyAlignment="1" quotePrefix="1">
      <alignment horizontal="center"/>
      <protection/>
    </xf>
    <xf numFmtId="0" fontId="12" fillId="36" borderId="23" xfId="35" applyFont="1" applyFill="1" applyBorder="1">
      <alignment/>
      <protection/>
    </xf>
    <xf numFmtId="49" fontId="127" fillId="36" borderId="15" xfId="35" applyNumberFormat="1" applyFont="1" applyFill="1" applyBorder="1" applyAlignment="1" quotePrefix="1">
      <alignment horizontal="center"/>
      <protection/>
    </xf>
    <xf numFmtId="0" fontId="37" fillId="36" borderId="15" xfId="35" applyFont="1" applyFill="1" applyBorder="1">
      <alignment/>
      <protection/>
    </xf>
    <xf numFmtId="0" fontId="12" fillId="36" borderId="11" xfId="35" applyFont="1" applyFill="1" applyBorder="1">
      <alignment/>
      <protection/>
    </xf>
    <xf numFmtId="49" fontId="121" fillId="36" borderId="13" xfId="35" applyNumberFormat="1" applyFont="1" applyFill="1" applyBorder="1" applyAlignment="1" quotePrefix="1">
      <alignment horizontal="center"/>
      <protection/>
    </xf>
    <xf numFmtId="0" fontId="122" fillId="36" borderId="13" xfId="35" applyFont="1" applyFill="1" applyBorder="1">
      <alignment/>
      <protection/>
    </xf>
    <xf numFmtId="0" fontId="12" fillId="36" borderId="16" xfId="35" applyFont="1" applyFill="1" applyBorder="1" applyAlignment="1">
      <alignment horizontal="left" wrapText="1"/>
      <protection/>
    </xf>
    <xf numFmtId="0" fontId="38" fillId="36" borderId="25" xfId="35" applyFont="1" applyFill="1" applyBorder="1" applyAlignment="1">
      <alignment horizontal="left"/>
      <protection/>
    </xf>
    <xf numFmtId="0" fontId="38" fillId="36" borderId="13" xfId="35" applyFont="1" applyFill="1" applyBorder="1" applyAlignment="1">
      <alignment horizontal="left"/>
      <protection/>
    </xf>
    <xf numFmtId="0" fontId="132" fillId="36" borderId="13" xfId="35" applyFont="1" applyFill="1" applyBorder="1" applyAlignment="1">
      <alignment horizontal="left"/>
      <protection/>
    </xf>
    <xf numFmtId="0" fontId="38" fillId="36" borderId="13" xfId="35" applyFont="1" applyFill="1" applyBorder="1" applyAlignment="1" quotePrefix="1">
      <alignment horizontal="left"/>
      <protection/>
    </xf>
    <xf numFmtId="0" fontId="38" fillId="36" borderId="16" xfId="35" applyFont="1" applyFill="1" applyBorder="1" applyAlignment="1">
      <alignment horizontal="left"/>
      <protection/>
    </xf>
    <xf numFmtId="0" fontId="132" fillId="36" borderId="25" xfId="35" applyFont="1" applyFill="1" applyBorder="1" applyAlignment="1">
      <alignment horizontal="left"/>
      <protection/>
    </xf>
    <xf numFmtId="0" fontId="38" fillId="36" borderId="15" xfId="35" applyFont="1" applyFill="1" applyBorder="1" applyAlignment="1">
      <alignment horizontal="left"/>
      <protection/>
    </xf>
    <xf numFmtId="0" fontId="38" fillId="36" borderId="23" xfId="35" applyFont="1" applyFill="1" applyBorder="1" applyAlignment="1">
      <alignment horizontal="left"/>
      <protection/>
    </xf>
    <xf numFmtId="0" fontId="38" fillId="36" borderId="16" xfId="35" applyFont="1" applyFill="1" applyBorder="1" applyAlignment="1">
      <alignment horizontal="left"/>
      <protection/>
    </xf>
    <xf numFmtId="0" fontId="132" fillId="36" borderId="16" xfId="35" applyFont="1" applyFill="1" applyBorder="1" applyAlignment="1">
      <alignment horizontal="left"/>
      <protection/>
    </xf>
    <xf numFmtId="0" fontId="127" fillId="0" borderId="0" xfId="35" applyNumberFormat="1" applyFont="1" applyFill="1" applyBorder="1" applyAlignment="1" quotePrefix="1">
      <alignment horizontal="center"/>
      <protection/>
    </xf>
    <xf numFmtId="0" fontId="132" fillId="0" borderId="0" xfId="35" applyFont="1" applyFill="1" applyBorder="1" applyAlignment="1">
      <alignment horizontal="left"/>
      <protection/>
    </xf>
    <xf numFmtId="0" fontId="119" fillId="34" borderId="21" xfId="37" applyFont="1" applyFill="1" applyBorder="1">
      <alignment/>
      <protection/>
    </xf>
    <xf numFmtId="0" fontId="119" fillId="34" borderId="21" xfId="37" applyFont="1" applyFill="1" applyBorder="1" applyAlignment="1">
      <alignment/>
      <protection/>
    </xf>
    <xf numFmtId="0" fontId="119" fillId="38" borderId="21" xfId="37" applyFont="1" applyFill="1" applyBorder="1">
      <alignment/>
      <protection/>
    </xf>
    <xf numFmtId="0" fontId="119" fillId="0" borderId="21" xfId="37" applyFont="1" applyFill="1" applyBorder="1">
      <alignment/>
      <protection/>
    </xf>
    <xf numFmtId="14" fontId="119" fillId="36" borderId="21" xfId="37" applyNumberFormat="1" applyFont="1" applyFill="1" applyBorder="1" applyAlignment="1">
      <alignment horizontal="left"/>
      <protection/>
    </xf>
    <xf numFmtId="0" fontId="127" fillId="36" borderId="13" xfId="35" applyNumberFormat="1" applyFont="1" applyFill="1" applyBorder="1" applyAlignment="1" quotePrefix="1">
      <alignment horizontal="center"/>
      <protection/>
    </xf>
    <xf numFmtId="0" fontId="46" fillId="0" borderId="0" xfId="0" applyFont="1" applyBorder="1" applyAlignment="1" applyProtection="1">
      <alignment horizontal="centerContinuous" vertical="center"/>
      <protection/>
    </xf>
    <xf numFmtId="0" fontId="46" fillId="0" borderId="0" xfId="0" applyNumberFormat="1" applyFont="1" applyBorder="1" applyAlignment="1" applyProtection="1">
      <alignment horizontal="centerContinuous"/>
      <protection/>
    </xf>
    <xf numFmtId="0" fontId="46" fillId="0" borderId="0" xfId="0" applyNumberFormat="1" applyFont="1" applyBorder="1" applyAlignment="1" applyProtection="1" quotePrefix="1">
      <alignment horizontal="centerContinuous"/>
      <protection/>
    </xf>
    <xf numFmtId="0" fontId="46" fillId="0" borderId="0" xfId="0" applyFont="1" applyBorder="1" applyAlignment="1" applyProtection="1" quotePrefix="1">
      <alignment horizontal="centerContinuous"/>
      <protection/>
    </xf>
    <xf numFmtId="0" fontId="46" fillId="0" borderId="0" xfId="0" applyFont="1" applyAlignment="1" applyProtection="1">
      <alignment horizontal="centerContinuous"/>
      <protection/>
    </xf>
    <xf numFmtId="0" fontId="47" fillId="0" borderId="0" xfId="0" applyFont="1" applyAlignment="1" applyProtection="1">
      <alignment/>
      <protection/>
    </xf>
    <xf numFmtId="0" fontId="46" fillId="0" borderId="26" xfId="0" applyFont="1" applyBorder="1" applyAlignment="1" applyProtection="1">
      <alignment horizontal="centerContinuous" vertical="center"/>
      <protection/>
    </xf>
    <xf numFmtId="0" fontId="46" fillId="0" borderId="26" xfId="0" applyNumberFormat="1" applyFont="1" applyBorder="1" applyAlignment="1" applyProtection="1">
      <alignment horizontal="centerContinuous"/>
      <protection/>
    </xf>
    <xf numFmtId="0" fontId="46" fillId="0" borderId="26" xfId="0" applyNumberFormat="1" applyFont="1" applyBorder="1" applyAlignment="1" applyProtection="1" quotePrefix="1">
      <alignment horizontal="centerContinuous"/>
      <protection/>
    </xf>
    <xf numFmtId="0" fontId="46" fillId="0" borderId="26" xfId="0" applyFont="1" applyBorder="1" applyAlignment="1" applyProtection="1" quotePrefix="1">
      <alignment horizontal="centerContinuous"/>
      <protection/>
    </xf>
    <xf numFmtId="0" fontId="46" fillId="0" borderId="26" xfId="0" applyFont="1" applyBorder="1" applyAlignment="1" applyProtection="1">
      <alignment horizontal="centerContinuous"/>
      <protection/>
    </xf>
    <xf numFmtId="0" fontId="46" fillId="0" borderId="0" xfId="0" applyFont="1" applyAlignment="1" applyProtection="1">
      <alignment horizontal="center" vertical="center"/>
      <protection/>
    </xf>
    <xf numFmtId="0" fontId="46" fillId="0" borderId="0" xfId="0" applyNumberFormat="1" applyFont="1" applyAlignment="1" applyProtection="1">
      <alignment horizontal="right"/>
      <protection/>
    </xf>
    <xf numFmtId="0" fontId="46" fillId="0" borderId="0" xfId="0" applyNumberFormat="1" applyFont="1" applyAlignment="1" applyProtection="1">
      <alignment horizontal="center"/>
      <protection/>
    </xf>
    <xf numFmtId="0" fontId="46" fillId="0" borderId="0" xfId="0" applyFont="1" applyAlignment="1" applyProtection="1">
      <alignment horizontal="center"/>
      <protection/>
    </xf>
    <xf numFmtId="0" fontId="46" fillId="0" borderId="0" xfId="0" applyFont="1" applyAlignment="1" applyProtection="1">
      <alignment/>
      <protection/>
    </xf>
    <xf numFmtId="0" fontId="46" fillId="0" borderId="0" xfId="0" applyFont="1" applyAlignment="1" applyProtection="1">
      <alignment horizontal="right"/>
      <protection/>
    </xf>
    <xf numFmtId="0" fontId="47" fillId="0" borderId="0" xfId="0" applyNumberFormat="1" applyFont="1" applyAlignment="1" applyProtection="1">
      <alignment horizontal="center" vertical="center"/>
      <protection/>
    </xf>
    <xf numFmtId="49" fontId="46" fillId="0" borderId="0" xfId="0" applyNumberFormat="1" applyFont="1" applyFill="1" applyBorder="1" applyAlignment="1" applyProtection="1">
      <alignment horizontal="center" vertical="center"/>
      <protection/>
    </xf>
    <xf numFmtId="1" fontId="49" fillId="33" borderId="27" xfId="0" applyNumberFormat="1" applyFont="1" applyFill="1" applyBorder="1" applyAlignment="1" applyProtection="1">
      <alignment horizontal="center" vertical="center"/>
      <protection/>
    </xf>
    <xf numFmtId="0" fontId="49" fillId="33" borderId="27" xfId="0" applyNumberFormat="1" applyFont="1" applyFill="1" applyBorder="1" applyAlignment="1" applyProtection="1">
      <alignment horizontal="right"/>
      <protection/>
    </xf>
    <xf numFmtId="0" fontId="51" fillId="33" borderId="27" xfId="0" applyNumberFormat="1" applyFont="1" applyFill="1" applyBorder="1" applyAlignment="1" applyProtection="1">
      <alignment horizontal="center"/>
      <protection/>
    </xf>
    <xf numFmtId="0" fontId="50" fillId="33" borderId="10" xfId="0" applyFont="1" applyFill="1" applyBorder="1" applyAlignment="1" applyProtection="1">
      <alignment/>
      <protection/>
    </xf>
    <xf numFmtId="0" fontId="50" fillId="33" borderId="28" xfId="0" applyFont="1" applyFill="1" applyBorder="1" applyAlignment="1" applyProtection="1">
      <alignment/>
      <protection/>
    </xf>
    <xf numFmtId="1" fontId="49" fillId="33" borderId="29" xfId="0" applyNumberFormat="1" applyFont="1" applyFill="1" applyBorder="1" applyAlignment="1" applyProtection="1">
      <alignment horizontal="center" vertical="center"/>
      <protection/>
    </xf>
    <xf numFmtId="0" fontId="49" fillId="33" borderId="29" xfId="0" applyNumberFormat="1" applyFont="1" applyFill="1" applyBorder="1" applyAlignment="1" applyProtection="1">
      <alignment horizontal="right"/>
      <protection/>
    </xf>
    <xf numFmtId="0" fontId="51" fillId="33" borderId="29" xfId="0" applyNumberFormat="1" applyFont="1" applyFill="1" applyBorder="1" applyAlignment="1" applyProtection="1">
      <alignment horizontal="center"/>
      <protection/>
    </xf>
    <xf numFmtId="0" fontId="50" fillId="33" borderId="30" xfId="0" applyFont="1" applyFill="1" applyBorder="1" applyAlignment="1" applyProtection="1">
      <alignment/>
      <protection/>
    </xf>
    <xf numFmtId="0" fontId="50" fillId="33" borderId="31" xfId="0" applyFont="1" applyFill="1" applyBorder="1" applyAlignment="1" applyProtection="1">
      <alignment/>
      <protection/>
    </xf>
    <xf numFmtId="0" fontId="51" fillId="39" borderId="32" xfId="0" applyNumberFormat="1" applyFont="1" applyFill="1" applyBorder="1" applyAlignment="1" applyProtection="1">
      <alignment horizontal="right" vertical="top"/>
      <protection/>
    </xf>
    <xf numFmtId="1" fontId="51" fillId="39" borderId="21" xfId="0" applyNumberFormat="1" applyFont="1" applyFill="1" applyBorder="1" applyAlignment="1" applyProtection="1">
      <alignment horizontal="justify" vertical="center"/>
      <protection/>
    </xf>
    <xf numFmtId="0" fontId="51" fillId="39" borderId="21" xfId="0" applyNumberFormat="1" applyFont="1" applyFill="1" applyBorder="1" applyAlignment="1" applyProtection="1">
      <alignment horizontal="right" vertical="top"/>
      <protection/>
    </xf>
    <xf numFmtId="0" fontId="48" fillId="33" borderId="27" xfId="0" applyNumberFormat="1" applyFont="1" applyFill="1" applyBorder="1" applyAlignment="1" applyProtection="1">
      <alignment horizontal="right"/>
      <protection/>
    </xf>
    <xf numFmtId="0" fontId="51" fillId="33" borderId="33" xfId="0" applyNumberFormat="1" applyFont="1" applyFill="1" applyBorder="1" applyAlignment="1" applyProtection="1">
      <alignment horizontal="center"/>
      <protection/>
    </xf>
    <xf numFmtId="0" fontId="48" fillId="33" borderId="34" xfId="0" applyFont="1" applyFill="1" applyBorder="1" applyAlignment="1" applyProtection="1">
      <alignment horizontal="center" wrapText="1"/>
      <protection/>
    </xf>
    <xf numFmtId="0" fontId="48" fillId="33" borderId="27" xfId="0" applyFont="1" applyFill="1" applyBorder="1" applyAlignment="1" applyProtection="1">
      <alignment horizontal="center"/>
      <protection/>
    </xf>
    <xf numFmtId="0" fontId="48" fillId="33" borderId="29" xfId="0" applyNumberFormat="1" applyFont="1" applyFill="1" applyBorder="1" applyAlignment="1" applyProtection="1">
      <alignment horizontal="right" vertical="center" wrapText="1"/>
      <protection/>
    </xf>
    <xf numFmtId="0" fontId="52" fillId="33" borderId="33" xfId="0" applyNumberFormat="1" applyFont="1" applyFill="1" applyBorder="1" applyAlignment="1" applyProtection="1">
      <alignment horizontal="center"/>
      <protection/>
    </xf>
    <xf numFmtId="0" fontId="48" fillId="33" borderId="33" xfId="0" applyFont="1" applyFill="1" applyBorder="1" applyAlignment="1" applyProtection="1">
      <alignment horizontal="center"/>
      <protection/>
    </xf>
    <xf numFmtId="0" fontId="50" fillId="0" borderId="21" xfId="0" applyFont="1" applyFill="1" applyBorder="1" applyAlignment="1" applyProtection="1">
      <alignment vertical="center"/>
      <protection/>
    </xf>
    <xf numFmtId="0" fontId="50" fillId="0" borderId="21" xfId="0" applyNumberFormat="1" applyFont="1" applyFill="1" applyBorder="1" applyAlignment="1" applyProtection="1" quotePrefix="1">
      <alignment horizontal="right"/>
      <protection/>
    </xf>
    <xf numFmtId="186" fontId="50" fillId="0" borderId="21" xfId="0" applyNumberFormat="1" applyFont="1" applyFill="1" applyBorder="1" applyAlignment="1" applyProtection="1">
      <alignment/>
      <protection/>
    </xf>
    <xf numFmtId="3" fontId="53" fillId="0" borderId="21" xfId="0" applyNumberFormat="1" applyFont="1" applyFill="1" applyBorder="1" applyAlignment="1" applyProtection="1">
      <alignment horizontal="center"/>
      <protection/>
    </xf>
    <xf numFmtId="49" fontId="54" fillId="0" borderId="21" xfId="0" applyNumberFormat="1" applyFont="1" applyFill="1" applyBorder="1" applyAlignment="1" applyProtection="1">
      <alignment horizontal="center" vertical="center"/>
      <protection/>
    </xf>
    <xf numFmtId="0" fontId="54" fillId="0" borderId="21" xfId="0" applyNumberFormat="1" applyFont="1" applyFill="1" applyBorder="1" applyAlignment="1" applyProtection="1">
      <alignment horizontal="right" vertical="top"/>
      <protection/>
    </xf>
    <xf numFmtId="186" fontId="55" fillId="0" borderId="21" xfId="0" applyNumberFormat="1" applyFont="1" applyFill="1" applyBorder="1" applyAlignment="1" applyProtection="1">
      <alignment horizontal="center" vertical="center"/>
      <protection/>
    </xf>
    <xf numFmtId="3" fontId="56" fillId="0" borderId="21" xfId="0" applyNumberFormat="1" applyFont="1" applyFill="1" applyBorder="1" applyAlignment="1" applyProtection="1">
      <alignment/>
      <protection/>
    </xf>
    <xf numFmtId="0" fontId="50" fillId="0" borderId="21" xfId="0" applyNumberFormat="1" applyFont="1" applyFill="1" applyBorder="1" applyAlignment="1" applyProtection="1">
      <alignment horizontal="right" vertical="top"/>
      <protection/>
    </xf>
    <xf numFmtId="186" fontId="48" fillId="0" borderId="21" xfId="0" applyNumberFormat="1" applyFont="1" applyFill="1" applyBorder="1" applyAlignment="1" applyProtection="1">
      <alignment horizontal="center" vertical="center"/>
      <protection/>
    </xf>
    <xf numFmtId="0" fontId="48" fillId="0" borderId="32" xfId="0" applyNumberFormat="1" applyFont="1" applyFill="1" applyBorder="1" applyAlignment="1" applyProtection="1">
      <alignment horizontal="right" vertical="top"/>
      <protection/>
    </xf>
    <xf numFmtId="3" fontId="57" fillId="0" borderId="21" xfId="0" applyNumberFormat="1" applyFont="1" applyFill="1" applyBorder="1" applyAlignment="1" applyProtection="1">
      <alignment/>
      <protection/>
    </xf>
    <xf numFmtId="0" fontId="54" fillId="0" borderId="32" xfId="0" applyNumberFormat="1" applyFont="1" applyFill="1" applyBorder="1" applyAlignment="1" applyProtection="1">
      <alignment horizontal="right" vertical="top"/>
      <protection/>
    </xf>
    <xf numFmtId="186" fontId="53" fillId="39" borderId="21" xfId="0" applyNumberFormat="1" applyFont="1" applyFill="1" applyBorder="1" applyAlignment="1" applyProtection="1">
      <alignment horizontal="center" vertical="center"/>
      <protection/>
    </xf>
    <xf numFmtId="3" fontId="53" fillId="0" borderId="21" xfId="0" applyNumberFormat="1" applyFont="1" applyFill="1" applyBorder="1" applyAlignment="1" applyProtection="1">
      <alignment/>
      <protection/>
    </xf>
    <xf numFmtId="0" fontId="53" fillId="39" borderId="32" xfId="0" applyNumberFormat="1" applyFont="1" applyFill="1" applyBorder="1" applyAlignment="1" applyProtection="1">
      <alignment horizontal="right" vertical="top"/>
      <protection/>
    </xf>
    <xf numFmtId="1" fontId="53" fillId="39" borderId="21" xfId="0" applyNumberFormat="1" applyFont="1" applyFill="1" applyBorder="1" applyAlignment="1" applyProtection="1">
      <alignment horizontal="justify" vertical="center"/>
      <protection/>
    </xf>
    <xf numFmtId="0" fontId="53" fillId="39" borderId="21" xfId="0" applyNumberFormat="1" applyFont="1" applyFill="1" applyBorder="1" applyAlignment="1" applyProtection="1">
      <alignment horizontal="right" vertical="top"/>
      <protection/>
    </xf>
    <xf numFmtId="3" fontId="50" fillId="0" borderId="21" xfId="0" applyNumberFormat="1" applyFont="1" applyFill="1" applyBorder="1" applyAlignment="1" applyProtection="1">
      <alignment/>
      <protection/>
    </xf>
    <xf numFmtId="186" fontId="51" fillId="39" borderId="21" xfId="0" applyNumberFormat="1" applyFont="1" applyFill="1" applyBorder="1" applyAlignment="1" applyProtection="1">
      <alignment horizontal="center" vertical="center"/>
      <protection/>
    </xf>
    <xf numFmtId="4" fontId="51"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1" fontId="53" fillId="0" borderId="21" xfId="0" applyNumberFormat="1" applyFont="1" applyFill="1" applyBorder="1" applyAlignment="1" applyProtection="1">
      <alignment horizontal="justify" vertical="center"/>
      <protection/>
    </xf>
    <xf numFmtId="0" fontId="53" fillId="0" borderId="21" xfId="0" applyNumberFormat="1" applyFont="1" applyFill="1" applyBorder="1" applyAlignment="1" applyProtection="1">
      <alignment horizontal="right" vertical="top"/>
      <protection/>
    </xf>
    <xf numFmtId="186" fontId="53" fillId="0" borderId="21" xfId="0" applyNumberFormat="1" applyFont="1" applyFill="1" applyBorder="1" applyAlignment="1" applyProtection="1">
      <alignment horizontal="center" vertical="center"/>
      <protection/>
    </xf>
    <xf numFmtId="2" fontId="51" fillId="0" borderId="21" xfId="0" applyNumberFormat="1" applyFont="1" applyFill="1" applyBorder="1" applyAlignment="1" applyProtection="1">
      <alignment/>
      <protection/>
    </xf>
    <xf numFmtId="1" fontId="51" fillId="0" borderId="21" xfId="0" applyNumberFormat="1" applyFont="1" applyFill="1" applyBorder="1" applyAlignment="1" applyProtection="1">
      <alignment horizontal="justify" vertical="center"/>
      <protection/>
    </xf>
    <xf numFmtId="0" fontId="51" fillId="0" borderId="21" xfId="0" applyNumberFormat="1" applyFont="1" applyFill="1" applyBorder="1" applyAlignment="1" applyProtection="1">
      <alignment horizontal="right" vertical="top"/>
      <protection/>
    </xf>
    <xf numFmtId="186" fontId="51"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0" fontId="51" fillId="0" borderId="32" xfId="0" applyNumberFormat="1" applyFont="1" applyFill="1" applyBorder="1" applyAlignment="1" applyProtection="1">
      <alignment horizontal="right" vertical="top"/>
      <protection/>
    </xf>
    <xf numFmtId="4" fontId="51" fillId="40" borderId="21" xfId="0" applyNumberFormat="1" applyFont="1" applyFill="1" applyBorder="1" applyAlignment="1" applyProtection="1">
      <alignment/>
      <protection/>
    </xf>
    <xf numFmtId="0" fontId="53" fillId="0" borderId="32" xfId="0" applyNumberFormat="1" applyFont="1" applyFill="1" applyBorder="1" applyAlignment="1" applyProtection="1">
      <alignment horizontal="right" vertical="top"/>
      <protection/>
    </xf>
    <xf numFmtId="2" fontId="48" fillId="40" borderId="21" xfId="0" applyNumberFormat="1" applyFont="1" applyFill="1" applyBorder="1" applyAlignment="1" applyProtection="1">
      <alignment/>
      <protection/>
    </xf>
    <xf numFmtId="4" fontId="50" fillId="40" borderId="21" xfId="0" applyNumberFormat="1" applyFont="1" applyFill="1" applyBorder="1" applyAlignment="1" applyProtection="1">
      <alignment/>
      <protection/>
    </xf>
    <xf numFmtId="4" fontId="53" fillId="40" borderId="21" xfId="0" applyNumberFormat="1" applyFont="1" applyFill="1" applyBorder="1" applyAlignment="1" applyProtection="1">
      <alignment/>
      <protection/>
    </xf>
    <xf numFmtId="3" fontId="50" fillId="0" borderId="35" xfId="0" applyNumberFormat="1" applyFont="1" applyFill="1" applyBorder="1" applyAlignment="1" applyProtection="1">
      <alignment/>
      <protection/>
    </xf>
    <xf numFmtId="3" fontId="53" fillId="0" borderId="35" xfId="0" applyNumberFormat="1" applyFont="1" applyFill="1" applyBorder="1" applyAlignment="1" applyProtection="1">
      <alignment/>
      <protection/>
    </xf>
    <xf numFmtId="0" fontId="48" fillId="41" borderId="32" xfId="35" applyNumberFormat="1" applyFont="1" applyFill="1" applyBorder="1" applyAlignment="1" applyProtection="1">
      <alignment horizontal="right" vertical="top"/>
      <protection hidden="1"/>
    </xf>
    <xf numFmtId="186" fontId="50" fillId="0" borderId="21" xfId="0" applyNumberFormat="1" applyFont="1" applyFill="1" applyBorder="1" applyAlignment="1" applyProtection="1">
      <alignment horizontal="center" vertical="center"/>
      <protection/>
    </xf>
    <xf numFmtId="1" fontId="48" fillId="0" borderId="21" xfId="0" applyNumberFormat="1" applyFont="1" applyFill="1" applyBorder="1" applyAlignment="1" applyProtection="1">
      <alignment horizontal="justify" vertical="center"/>
      <protection/>
    </xf>
    <xf numFmtId="0" fontId="48" fillId="0" borderId="21" xfId="0" applyNumberFormat="1" applyFont="1" applyFill="1" applyBorder="1" applyAlignment="1" applyProtection="1">
      <alignment horizontal="right" vertical="top"/>
      <protection/>
    </xf>
    <xf numFmtId="0" fontId="48" fillId="41" borderId="32" xfId="0" applyNumberFormat="1" applyFont="1" applyFill="1" applyBorder="1" applyAlignment="1" applyProtection="1">
      <alignment horizontal="right" vertical="top"/>
      <protection hidden="1"/>
    </xf>
    <xf numFmtId="1" fontId="50" fillId="0" borderId="21" xfId="0" applyNumberFormat="1" applyFont="1" applyFill="1" applyBorder="1" applyAlignment="1" applyProtection="1">
      <alignment horizontal="justify" vertical="center"/>
      <protection/>
    </xf>
    <xf numFmtId="186" fontId="57" fillId="0" borderId="21" xfId="0" applyNumberFormat="1" applyFont="1" applyFill="1" applyBorder="1" applyAlignment="1" applyProtection="1">
      <alignment horizontal="center" vertical="center"/>
      <protection/>
    </xf>
    <xf numFmtId="4" fontId="51" fillId="0" borderId="21" xfId="0" applyNumberFormat="1" applyFont="1" applyFill="1" applyBorder="1" applyAlignment="1" applyProtection="1">
      <alignment/>
      <protection/>
    </xf>
    <xf numFmtId="186" fontId="53" fillId="0" borderId="21" xfId="0" applyNumberFormat="1" applyFont="1" applyFill="1" applyBorder="1" applyAlignment="1" applyProtection="1">
      <alignment horizontal="justify" vertical="top"/>
      <protection/>
    </xf>
    <xf numFmtId="0" fontId="51" fillId="0" borderId="21" xfId="0" applyNumberFormat="1" applyFont="1" applyFill="1" applyBorder="1" applyAlignment="1" applyProtection="1">
      <alignment horizontal="right"/>
      <protection/>
    </xf>
    <xf numFmtId="0" fontId="48" fillId="41" borderId="21" xfId="35" applyNumberFormat="1" applyFont="1" applyFill="1" applyBorder="1" applyAlignment="1" applyProtection="1">
      <alignment horizontal="right" vertical="top"/>
      <protection hidden="1"/>
    </xf>
    <xf numFmtId="1" fontId="51" fillId="42" borderId="21" xfId="0" applyNumberFormat="1" applyFont="1" applyFill="1" applyBorder="1" applyAlignment="1" applyProtection="1">
      <alignment horizontal="justify" vertical="center"/>
      <protection/>
    </xf>
    <xf numFmtId="1" fontId="51" fillId="42" borderId="21" xfId="0" applyNumberFormat="1" applyFont="1" applyFill="1" applyBorder="1" applyAlignment="1" applyProtection="1" quotePrefix="1">
      <alignment horizontal="justify" vertical="center"/>
      <protection/>
    </xf>
    <xf numFmtId="1" fontId="51" fillId="42" borderId="21" xfId="0" applyNumberFormat="1" applyFont="1" applyFill="1" applyBorder="1" applyAlignment="1" applyProtection="1" quotePrefix="1">
      <alignment vertical="center"/>
      <protection/>
    </xf>
    <xf numFmtId="1" fontId="48" fillId="42" borderId="21" xfId="35" applyNumberFormat="1" applyFont="1" applyFill="1" applyBorder="1" applyAlignment="1" applyProtection="1" quotePrefix="1">
      <alignment horizontal="justify" vertical="center"/>
      <protection hidden="1"/>
    </xf>
    <xf numFmtId="1" fontId="133" fillId="27" borderId="21" xfId="0" applyNumberFormat="1" applyFont="1" applyFill="1" applyBorder="1" applyAlignment="1" applyProtection="1">
      <alignment horizontal="justify" vertical="center"/>
      <protection/>
    </xf>
    <xf numFmtId="186" fontId="133" fillId="27" borderId="21" xfId="0" applyNumberFormat="1" applyFont="1" applyFill="1" applyBorder="1" applyAlignment="1" applyProtection="1">
      <alignment horizontal="center" vertical="center"/>
      <protection/>
    </xf>
    <xf numFmtId="4" fontId="133" fillId="27" borderId="21" xfId="0" applyNumberFormat="1" applyFont="1" applyFill="1" applyBorder="1" applyAlignment="1" applyProtection="1">
      <alignment/>
      <protection/>
    </xf>
    <xf numFmtId="0" fontId="134"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horizontal="center" vertical="center"/>
      <protection/>
    </xf>
    <xf numFmtId="4" fontId="134" fillId="27" borderId="21" xfId="0" applyNumberFormat="1" applyFont="1" applyFill="1" applyBorder="1" applyAlignment="1" applyProtection="1">
      <alignment/>
      <protection/>
    </xf>
    <xf numFmtId="0" fontId="133" fillId="27" borderId="32" xfId="0" applyNumberFormat="1" applyFont="1" applyFill="1" applyBorder="1" applyAlignment="1" applyProtection="1">
      <alignment horizontal="right" vertical="top"/>
      <protection/>
    </xf>
    <xf numFmtId="0" fontId="134" fillId="27" borderId="32" xfId="0" applyNumberFormat="1" applyFont="1" applyFill="1" applyBorder="1" applyAlignment="1" applyProtection="1">
      <alignment horizontal="right" vertical="top"/>
      <protection/>
    </xf>
    <xf numFmtId="4" fontId="51" fillId="43" borderId="21" xfId="0" applyNumberFormat="1" applyFont="1" applyFill="1" applyBorder="1" applyAlignment="1" applyProtection="1">
      <alignment/>
      <protection/>
    </xf>
    <xf numFmtId="4" fontId="53" fillId="43" borderId="21" xfId="0" applyNumberFormat="1" applyFont="1" applyFill="1" applyBorder="1" applyAlignment="1" applyProtection="1">
      <alignment/>
      <protection/>
    </xf>
    <xf numFmtId="49" fontId="50" fillId="0" borderId="27" xfId="0" applyNumberFormat="1" applyFont="1" applyFill="1" applyBorder="1" applyAlignment="1" applyProtection="1">
      <alignment horizontal="justify" vertical="center"/>
      <protection/>
    </xf>
    <xf numFmtId="0" fontId="50" fillId="0" borderId="27" xfId="0" applyNumberFormat="1" applyFont="1" applyFill="1" applyBorder="1" applyAlignment="1" applyProtection="1">
      <alignment horizontal="right" vertical="top"/>
      <protection/>
    </xf>
    <xf numFmtId="186" fontId="48" fillId="0" borderId="27" xfId="0" applyNumberFormat="1" applyFont="1" applyFill="1" applyBorder="1" applyAlignment="1" applyProtection="1">
      <alignment horizontal="center" vertical="center"/>
      <protection/>
    </xf>
    <xf numFmtId="3" fontId="56" fillId="0" borderId="27" xfId="0" applyNumberFormat="1" applyFont="1" applyFill="1" applyBorder="1" applyAlignment="1" applyProtection="1">
      <alignment/>
      <protection/>
    </xf>
    <xf numFmtId="0" fontId="48" fillId="0" borderId="31" xfId="0" applyNumberFormat="1" applyFont="1" applyFill="1" applyBorder="1" applyAlignment="1" applyProtection="1">
      <alignment horizontal="right" vertical="top"/>
      <protection/>
    </xf>
    <xf numFmtId="186" fontId="48" fillId="0" borderId="29" xfId="0" applyNumberFormat="1" applyFont="1" applyFill="1" applyBorder="1" applyAlignment="1" applyProtection="1">
      <alignment horizontal="center" vertical="center"/>
      <protection/>
    </xf>
    <xf numFmtId="3" fontId="57" fillId="0" borderId="29" xfId="0" applyNumberFormat="1" applyFont="1" applyFill="1" applyBorder="1" applyAlignment="1" applyProtection="1">
      <alignment/>
      <protection/>
    </xf>
    <xf numFmtId="49" fontId="59" fillId="0" borderId="36" xfId="0" applyNumberFormat="1" applyFont="1" applyFill="1" applyBorder="1" applyAlignment="1" applyProtection="1">
      <alignment horizontal="center" vertical="center"/>
      <protection/>
    </xf>
    <xf numFmtId="0" fontId="59" fillId="0" borderId="36" xfId="0" applyNumberFormat="1" applyFont="1" applyFill="1" applyBorder="1" applyAlignment="1" applyProtection="1">
      <alignment horizontal="right" vertical="top"/>
      <protection/>
    </xf>
    <xf numFmtId="186" fontId="60" fillId="0" borderId="36" xfId="0" applyNumberFormat="1" applyFont="1" applyFill="1" applyBorder="1" applyAlignment="1" applyProtection="1">
      <alignment horizontal="center" vertical="center"/>
      <protection/>
    </xf>
    <xf numFmtId="3" fontId="61" fillId="0" borderId="36" xfId="0" applyNumberFormat="1" applyFont="1" applyFill="1" applyBorder="1" applyAlignment="1" applyProtection="1">
      <alignment/>
      <protection/>
    </xf>
    <xf numFmtId="0" fontId="62" fillId="0" borderId="0" xfId="0" applyFont="1" applyFill="1" applyAlignment="1" applyProtection="1">
      <alignment/>
      <protection/>
    </xf>
    <xf numFmtId="4" fontId="53" fillId="42" borderId="21" xfId="0" applyNumberFormat="1" applyFont="1" applyFill="1" applyBorder="1" applyAlignment="1" applyProtection="1">
      <alignment/>
      <protection locked="0"/>
    </xf>
    <xf numFmtId="4" fontId="51" fillId="42" borderId="21" xfId="0" applyNumberFormat="1" applyFont="1" applyFill="1" applyBorder="1" applyAlignment="1" applyProtection="1">
      <alignment/>
      <protection locked="0"/>
    </xf>
    <xf numFmtId="4" fontId="51" fillId="42" borderId="35" xfId="0" applyNumberFormat="1" applyFont="1" applyFill="1" applyBorder="1" applyAlignment="1" applyProtection="1">
      <alignment/>
      <protection locked="0"/>
    </xf>
    <xf numFmtId="0" fontId="135" fillId="42" borderId="21" xfId="35" applyNumberFormat="1" applyFont="1" applyFill="1" applyBorder="1" applyAlignment="1" applyProtection="1">
      <alignment horizontal="center" vertical="center"/>
      <protection locked="0"/>
    </xf>
    <xf numFmtId="184" fontId="58" fillId="42" borderId="21" xfId="35" applyNumberFormat="1" applyFont="1" applyFill="1" applyBorder="1" applyAlignment="1" applyProtection="1" quotePrefix="1">
      <alignment horizontal="center" vertical="center"/>
      <protection locked="0"/>
    </xf>
    <xf numFmtId="0" fontId="46" fillId="0" borderId="0" xfId="0" applyNumberFormat="1" applyFont="1" applyAlignment="1" applyProtection="1" quotePrefix="1">
      <alignment horizontal="right"/>
      <protection/>
    </xf>
    <xf numFmtId="4" fontId="53" fillId="0" borderId="21" xfId="0" applyNumberFormat="1" applyFont="1" applyFill="1" applyBorder="1" applyAlignment="1" applyProtection="1">
      <alignment/>
      <protection/>
    </xf>
    <xf numFmtId="49" fontId="136" fillId="27" borderId="21" xfId="0" applyNumberFormat="1" applyFont="1" applyFill="1" applyBorder="1" applyAlignment="1" applyProtection="1">
      <alignment horizontal="center" vertical="center"/>
      <protection/>
    </xf>
    <xf numFmtId="0" fontId="133" fillId="27" borderId="21" xfId="0" applyNumberFormat="1" applyFont="1" applyFill="1" applyBorder="1" applyAlignment="1" applyProtection="1">
      <alignment horizontal="right" vertical="top"/>
      <protection/>
    </xf>
    <xf numFmtId="186" fontId="134" fillId="27" borderId="21" xfId="0" applyNumberFormat="1" applyFont="1" applyFill="1" applyBorder="1" applyAlignment="1" applyProtection="1">
      <alignment/>
      <protection/>
    </xf>
    <xf numFmtId="3" fontId="134" fillId="27" borderId="21" xfId="0" applyNumberFormat="1" applyFont="1" applyFill="1" applyBorder="1" applyAlignment="1" applyProtection="1">
      <alignment horizontal="center"/>
      <protection/>
    </xf>
    <xf numFmtId="1" fontId="50" fillId="33" borderId="37" xfId="0" applyNumberFormat="1" applyFont="1" applyFill="1" applyBorder="1" applyAlignment="1" applyProtection="1">
      <alignment vertical="center"/>
      <protection/>
    </xf>
    <xf numFmtId="0" fontId="60" fillId="33" borderId="37" xfId="0" applyNumberFormat="1" applyFont="1" applyFill="1" applyBorder="1" applyAlignment="1" applyProtection="1">
      <alignment horizontal="center" vertical="center" wrapText="1"/>
      <protection/>
    </xf>
    <xf numFmtId="1" fontId="53" fillId="27" borderId="21" xfId="0" applyNumberFormat="1" applyFont="1" applyFill="1" applyBorder="1" applyAlignment="1" applyProtection="1">
      <alignment horizontal="justify" vertical="center"/>
      <protection/>
    </xf>
    <xf numFmtId="1" fontId="134" fillId="27" borderId="21" xfId="0" applyNumberFormat="1" applyFont="1" applyFill="1" applyBorder="1" applyAlignment="1" applyProtection="1">
      <alignment horizontal="justify" vertical="center"/>
      <protection/>
    </xf>
    <xf numFmtId="1" fontId="48" fillId="0" borderId="29" xfId="0" applyNumberFormat="1" applyFont="1" applyFill="1" applyBorder="1" applyAlignment="1" applyProtection="1">
      <alignment horizontal="justify" vertical="center"/>
      <protection/>
    </xf>
    <xf numFmtId="1" fontId="48" fillId="42" borderId="21" xfId="0" applyNumberFormat="1" applyFont="1" applyFill="1" applyBorder="1" applyAlignment="1" applyProtection="1" quotePrefix="1">
      <alignment horizontal="justify" vertical="center"/>
      <protection hidden="1"/>
    </xf>
    <xf numFmtId="1" fontId="48" fillId="42" borderId="21" xfId="0" applyNumberFormat="1" applyFont="1" applyFill="1" applyBorder="1" applyAlignment="1" applyProtection="1" quotePrefix="1">
      <alignment horizontal="justify" vertical="center"/>
      <protection/>
    </xf>
    <xf numFmtId="1" fontId="59" fillId="0" borderId="21" xfId="0" applyNumberFormat="1" applyFont="1" applyFill="1" applyBorder="1" applyAlignment="1" applyProtection="1">
      <alignment horizontal="left" vertical="center"/>
      <protection/>
    </xf>
    <xf numFmtId="0" fontId="133" fillId="27" borderId="21" xfId="0" applyNumberFormat="1" applyFont="1" applyFill="1" applyBorder="1" applyAlignment="1" applyProtection="1">
      <alignment horizontal="right"/>
      <protection/>
    </xf>
    <xf numFmtId="1" fontId="2" fillId="0" borderId="10" xfId="0" applyNumberFormat="1" applyFont="1" applyFill="1" applyBorder="1" applyAlignment="1" applyProtection="1">
      <alignment horizontal="right" vertical="center"/>
      <protection/>
    </xf>
    <xf numFmtId="0" fontId="8" fillId="0" borderId="0" xfId="0" applyFont="1" applyAlignment="1" applyProtection="1" quotePrefix="1">
      <alignment horizontal="right" vertical="center"/>
      <protection/>
    </xf>
    <xf numFmtId="0" fontId="9" fillId="0" borderId="0" xfId="0" applyFont="1" applyAlignment="1" applyProtection="1" quotePrefix="1">
      <alignment horizontal="right" vertical="center"/>
      <protection/>
    </xf>
    <xf numFmtId="0" fontId="11" fillId="0" borderId="0" xfId="0" applyFont="1" applyBorder="1" applyAlignment="1" applyProtection="1" quotePrefix="1">
      <alignment horizontal="right" vertical="center"/>
      <protection/>
    </xf>
    <xf numFmtId="0" fontId="10" fillId="0" borderId="0" xfId="0" applyFont="1" applyAlignment="1" applyProtection="1">
      <alignment horizontal="right" vertical="center"/>
      <protection/>
    </xf>
    <xf numFmtId="0" fontId="46" fillId="0" borderId="0" xfId="0" applyFont="1" applyAlignment="1" applyProtection="1">
      <alignment horizontal="right" vertical="center"/>
      <protection/>
    </xf>
    <xf numFmtId="1" fontId="49" fillId="33" borderId="27" xfId="0" applyNumberFormat="1" applyFont="1" applyFill="1" applyBorder="1" applyAlignment="1" applyProtection="1">
      <alignment horizontal="right" vertical="center"/>
      <protection/>
    </xf>
    <xf numFmtId="1" fontId="49" fillId="33" borderId="29" xfId="0" applyNumberFormat="1" applyFont="1" applyFill="1" applyBorder="1" applyAlignment="1" applyProtection="1">
      <alignment horizontal="right" vertical="center"/>
      <protection/>
    </xf>
    <xf numFmtId="49" fontId="136" fillId="27" borderId="21" xfId="0" applyNumberFormat="1" applyFont="1" applyFill="1" applyBorder="1" applyAlignment="1" applyProtection="1">
      <alignment horizontal="right" vertical="center"/>
      <protection/>
    </xf>
    <xf numFmtId="49" fontId="54" fillId="0" borderId="21" xfId="0" applyNumberFormat="1" applyFont="1" applyFill="1" applyBorder="1" applyAlignment="1" applyProtection="1">
      <alignment horizontal="right" vertical="center"/>
      <protection/>
    </xf>
    <xf numFmtId="49" fontId="59" fillId="0" borderId="36" xfId="0" applyNumberFormat="1" applyFont="1" applyFill="1" applyBorder="1" applyAlignment="1" applyProtection="1">
      <alignment horizontal="right" vertical="center"/>
      <protection/>
    </xf>
    <xf numFmtId="1" fontId="48" fillId="0" borderId="31" xfId="0" applyNumberFormat="1" applyFont="1" applyFill="1" applyBorder="1" applyAlignment="1" applyProtection="1">
      <alignment horizontal="right" vertical="center"/>
      <protection/>
    </xf>
    <xf numFmtId="1" fontId="59" fillId="0" borderId="32" xfId="0" applyNumberFormat="1" applyFont="1" applyFill="1" applyBorder="1" applyAlignment="1" applyProtection="1">
      <alignment horizontal="right" vertical="center"/>
      <protection/>
    </xf>
    <xf numFmtId="1" fontId="48" fillId="0" borderId="32" xfId="0" applyNumberFormat="1" applyFont="1" applyFill="1" applyBorder="1" applyAlignment="1" applyProtection="1">
      <alignment horizontal="right" vertical="center"/>
      <protection/>
    </xf>
    <xf numFmtId="1" fontId="51" fillId="39" borderId="32" xfId="0" applyNumberFormat="1" applyFont="1" applyFill="1" applyBorder="1" applyAlignment="1" applyProtection="1">
      <alignment horizontal="right" vertical="center"/>
      <protection/>
    </xf>
    <xf numFmtId="1" fontId="51" fillId="39" borderId="21" xfId="0" applyNumberFormat="1" applyFont="1" applyFill="1" applyBorder="1" applyAlignment="1" applyProtection="1">
      <alignment horizontal="right" vertical="center"/>
      <protection/>
    </xf>
    <xf numFmtId="1" fontId="51" fillId="0" borderId="21"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alignment horizontal="right" vertical="center"/>
      <protection/>
    </xf>
    <xf numFmtId="1" fontId="51" fillId="0" borderId="32" xfId="0" applyNumberFormat="1" applyFont="1" applyFill="1" applyBorder="1" applyAlignment="1" applyProtection="1">
      <alignment horizontal="right" vertical="center"/>
      <protection/>
    </xf>
    <xf numFmtId="1" fontId="51" fillId="42" borderId="21" xfId="0" applyNumberFormat="1" applyFont="1" applyFill="1" applyBorder="1" applyAlignment="1" applyProtection="1" quotePrefix="1">
      <alignment horizontal="right" vertical="center"/>
      <protection/>
    </xf>
    <xf numFmtId="1" fontId="48" fillId="42" borderId="32" xfId="35" applyNumberFormat="1" applyFont="1" applyFill="1" applyBorder="1" applyAlignment="1" applyProtection="1" quotePrefix="1">
      <alignment horizontal="right" vertical="center"/>
      <protection hidden="1"/>
    </xf>
    <xf numFmtId="1" fontId="51" fillId="42" borderId="32" xfId="0" applyNumberFormat="1" applyFont="1" applyFill="1" applyBorder="1" applyAlignment="1" applyProtection="1" quotePrefix="1">
      <alignment horizontal="right" vertical="center"/>
      <protection/>
    </xf>
    <xf numFmtId="1" fontId="59" fillId="0" borderId="21" xfId="0" applyNumberFormat="1" applyFont="1" applyFill="1" applyBorder="1" applyAlignment="1" applyProtection="1">
      <alignment horizontal="right" vertical="center"/>
      <protection/>
    </xf>
    <xf numFmtId="1" fontId="48" fillId="0" borderId="21" xfId="0" applyNumberFormat="1" applyFont="1" applyFill="1" applyBorder="1" applyAlignment="1" applyProtection="1">
      <alignment horizontal="right" vertical="center"/>
      <protection/>
    </xf>
    <xf numFmtId="1" fontId="48" fillId="42" borderId="32" xfId="0" applyNumberFormat="1" applyFont="1" applyFill="1" applyBorder="1" applyAlignment="1" applyProtection="1" quotePrefix="1">
      <alignment horizontal="right" vertical="center"/>
      <protection hidden="1"/>
    </xf>
    <xf numFmtId="1" fontId="48" fillId="42" borderId="32" xfId="0" applyNumberFormat="1" applyFont="1" applyFill="1" applyBorder="1" applyAlignment="1" applyProtection="1" quotePrefix="1">
      <alignment horizontal="right" vertical="center"/>
      <protection/>
    </xf>
    <xf numFmtId="1" fontId="48" fillId="42" borderId="21" xfId="35" applyNumberFormat="1" applyFont="1" applyFill="1" applyBorder="1" applyAlignment="1" applyProtection="1" quotePrefix="1">
      <alignment horizontal="right" vertical="center"/>
      <protection hidden="1"/>
    </xf>
    <xf numFmtId="0" fontId="4" fillId="0" borderId="0" xfId="0" applyFont="1" applyFill="1" applyAlignment="1" applyProtection="1">
      <alignment horizontal="right" vertical="center"/>
      <protection/>
    </xf>
    <xf numFmtId="0" fontId="48" fillId="0" borderId="21" xfId="0" applyFont="1" applyFill="1" applyBorder="1" applyAlignment="1" applyProtection="1">
      <alignment horizontal="right" vertical="center"/>
      <protection/>
    </xf>
    <xf numFmtId="49" fontId="48" fillId="0" borderId="27" xfId="0" applyNumberFormat="1" applyFont="1" applyFill="1" applyBorder="1" applyAlignment="1" applyProtection="1">
      <alignment horizontal="right" vertical="center"/>
      <protection/>
    </xf>
    <xf numFmtId="0" fontId="46" fillId="0" borderId="0" xfId="0" applyFont="1" applyAlignment="1" applyProtection="1" quotePrefix="1">
      <alignment horizontal="right" vertical="center"/>
      <protection/>
    </xf>
    <xf numFmtId="1" fontId="48" fillId="0" borderId="31" xfId="0" applyNumberFormat="1" applyFont="1" applyFill="1" applyBorder="1" applyAlignment="1" applyProtection="1">
      <alignment horizontal="justify" vertical="center"/>
      <protection/>
    </xf>
    <xf numFmtId="1" fontId="59" fillId="0" borderId="32" xfId="0" applyNumberFormat="1" applyFont="1" applyFill="1" applyBorder="1" applyAlignment="1" applyProtection="1">
      <alignment horizontal="left" vertical="center"/>
      <protection/>
    </xf>
    <xf numFmtId="1" fontId="48" fillId="0" borderId="32" xfId="0" applyNumberFormat="1" applyFont="1" applyFill="1" applyBorder="1" applyAlignment="1" applyProtection="1">
      <alignment horizontal="justify" vertical="center"/>
      <protection/>
    </xf>
    <xf numFmtId="1" fontId="51" fillId="39" borderId="32" xfId="0" applyNumberFormat="1" applyFont="1" applyFill="1" applyBorder="1" applyAlignment="1" applyProtection="1">
      <alignment horizontal="justify" vertical="center"/>
      <protection/>
    </xf>
    <xf numFmtId="1" fontId="53" fillId="39" borderId="32" xfId="0" applyNumberFormat="1" applyFont="1" applyFill="1" applyBorder="1" applyAlignment="1" applyProtection="1">
      <alignment horizontal="justify" vertical="center"/>
      <protection/>
    </xf>
    <xf numFmtId="1" fontId="51" fillId="0" borderId="32" xfId="0" applyNumberFormat="1" applyFont="1" applyFill="1" applyBorder="1" applyAlignment="1" applyProtection="1">
      <alignment horizontal="justify" vertical="center"/>
      <protection/>
    </xf>
    <xf numFmtId="1" fontId="53" fillId="0" borderId="32" xfId="0" applyNumberFormat="1" applyFont="1" applyFill="1" applyBorder="1" applyAlignment="1" applyProtection="1">
      <alignment horizontal="justify" vertical="center"/>
      <protection/>
    </xf>
    <xf numFmtId="1" fontId="48" fillId="42" borderId="32" xfId="35" applyNumberFormat="1" applyFont="1" applyFill="1" applyBorder="1" applyAlignment="1" applyProtection="1" quotePrefix="1">
      <alignment horizontal="justify" vertical="center"/>
      <protection hidden="1"/>
    </xf>
    <xf numFmtId="1" fontId="51" fillId="42" borderId="32" xfId="0" applyNumberFormat="1" applyFont="1" applyFill="1" applyBorder="1" applyAlignment="1" applyProtection="1" quotePrefix="1">
      <alignment horizontal="justify" vertical="center"/>
      <protection/>
    </xf>
    <xf numFmtId="1" fontId="48" fillId="42" borderId="32" xfId="0" applyNumberFormat="1" applyFont="1" applyFill="1" applyBorder="1" applyAlignment="1" applyProtection="1" quotePrefix="1">
      <alignment horizontal="justify" vertical="center"/>
      <protection hidden="1"/>
    </xf>
    <xf numFmtId="1" fontId="48" fillId="42" borderId="32" xfId="0" applyNumberFormat="1" applyFont="1" applyFill="1" applyBorder="1" applyAlignment="1" applyProtection="1" quotePrefix="1">
      <alignment horizontal="justify" vertical="center"/>
      <protection/>
    </xf>
    <xf numFmtId="0" fontId="103" fillId="0" borderId="0" xfId="37">
      <alignment/>
      <protection/>
    </xf>
    <xf numFmtId="184" fontId="58" fillId="42" borderId="21" xfId="35" applyNumberFormat="1" applyFont="1" applyFill="1" applyBorder="1" applyAlignment="1" applyProtection="1" quotePrefix="1">
      <alignment horizontal="center" vertical="center"/>
      <protection/>
    </xf>
    <xf numFmtId="0" fontId="46" fillId="0" borderId="0" xfId="0" applyFont="1" applyAlignment="1" applyProtection="1" quotePrefix="1">
      <alignment horizontal="left" vertical="center"/>
      <protection/>
    </xf>
    <xf numFmtId="184" fontId="137" fillId="31" borderId="21" xfId="35" applyNumberFormat="1" applyFont="1" applyFill="1" applyBorder="1" applyAlignment="1" applyProtection="1" quotePrefix="1">
      <alignment horizontal="center" vertical="center"/>
      <protection locked="0"/>
    </xf>
    <xf numFmtId="0" fontId="51" fillId="0" borderId="21" xfId="0" applyNumberFormat="1" applyFont="1" applyFill="1" applyBorder="1" applyAlignment="1" applyProtection="1">
      <alignment horizontal="left" vertical="center"/>
      <protection/>
    </xf>
    <xf numFmtId="0" fontId="51" fillId="0" borderId="21" xfId="0" applyNumberFormat="1" applyFont="1" applyFill="1" applyBorder="1" applyAlignment="1" applyProtection="1">
      <alignment horizontal="right" vertical="top"/>
      <protection locked="0"/>
    </xf>
    <xf numFmtId="0" fontId="138" fillId="0" borderId="0" xfId="0" applyFont="1" applyFill="1" applyAlignment="1" applyProtection="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2" xfId="33"/>
    <cellStyle name="Comma 3" xfId="34"/>
    <cellStyle name="Normal 2" xfId="35"/>
    <cellStyle name="Normal 3" xfId="36"/>
    <cellStyle name="Normal 3 2" xfId="37"/>
    <cellStyle name="Normal_DOMV" xfId="38"/>
    <cellStyle name="Normal_EBK_PROJECT_2001-last" xfId="39"/>
    <cellStyle name="Normal_EBK-2002-draft" xfId="40"/>
    <cellStyle name="Normal_Sheet2" xfId="41"/>
    <cellStyle name="Акцент1" xfId="42"/>
    <cellStyle name="Акцент2" xfId="43"/>
    <cellStyle name="Акцент3" xfId="44"/>
    <cellStyle name="Акцент4" xfId="45"/>
    <cellStyle name="Акцент5" xfId="46"/>
    <cellStyle name="Акцент6" xfId="47"/>
    <cellStyle name="Бележка" xfId="48"/>
    <cellStyle name="Currency" xfId="49"/>
    <cellStyle name="Currency [0]" xfId="50"/>
    <cellStyle name="Вход" xfId="51"/>
    <cellStyle name="Добър" xfId="52"/>
    <cellStyle name="Заглавие" xfId="53"/>
    <cellStyle name="Заглавие 1" xfId="54"/>
    <cellStyle name="Заглавие 2" xfId="55"/>
    <cellStyle name="Заглавие 3" xfId="56"/>
    <cellStyle name="Заглавие 4" xfId="57"/>
    <cellStyle name="Comma" xfId="58"/>
    <cellStyle name="Comma [0]" xfId="59"/>
    <cellStyle name="Изход" xfId="60"/>
    <cellStyle name="Изчисление" xfId="61"/>
    <cellStyle name="Контролна клетка" xfId="62"/>
    <cellStyle name="Лош" xfId="63"/>
    <cellStyle name="Неутрален" xfId="64"/>
    <cellStyle name="Обяснителен текст" xfId="65"/>
    <cellStyle name="Предупредителен текст" xfId="66"/>
    <cellStyle name="Percent" xfId="67"/>
    <cellStyle name="Свързана клетка" xfId="68"/>
    <cellStyle name="Сума" xfId="69"/>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133350</xdr:colOff>
      <xdr:row>17</xdr:row>
      <xdr:rowOff>19050</xdr:rowOff>
    </xdr:from>
    <xdr:to>
      <xdr:col>22</xdr:col>
      <xdr:colOff>266700</xdr:colOff>
      <xdr:row>68</xdr:row>
      <xdr:rowOff>19050</xdr:rowOff>
    </xdr:to>
    <xdr:sp>
      <xdr:nvSpPr>
        <xdr:cNvPr id="1" name="TextBox 2"/>
        <xdr:cNvSpPr txBox="1">
          <a:spLocks noChangeArrowheads="1"/>
        </xdr:cNvSpPr>
      </xdr:nvSpPr>
      <xdr:spPr>
        <a:xfrm>
          <a:off x="14106525" y="3676650"/>
          <a:ext cx="7448550" cy="15801975"/>
        </a:xfrm>
        <a:prstGeom prst="rect">
          <a:avLst/>
        </a:prstGeom>
        <a:solidFill>
          <a:srgbClr val="FFFF99"/>
        </a:solidFill>
        <a:ln w="25400" cmpd="sng">
          <a:solidFill>
            <a:srgbClr val="000000"/>
          </a:solidFill>
          <a:headEnd type="none"/>
          <a:tailEnd type="none"/>
        </a:ln>
      </xdr:spPr>
      <xdr:txBody>
        <a:bodyPr vertOverflow="clip" wrap="square"/>
        <a:p>
          <a:pPr algn="l">
            <a:defRPr/>
          </a:pPr>
          <a:r>
            <a:rPr lang="en-US" cap="none" sz="1800" b="1" i="1" u="sng" baseline="0">
              <a:solidFill>
                <a:srgbClr val="000000"/>
              </a:solidFill>
              <a:latin typeface="Times New Roman"/>
              <a:ea typeface="Times New Roman"/>
              <a:cs typeface="Times New Roman"/>
            </a:rPr>
            <a:t>Указания</a:t>
          </a:r>
          <a:r>
            <a:rPr lang="en-US" cap="none" sz="1800" b="1" i="1" u="sng" baseline="0">
              <a:solidFill>
                <a:srgbClr val="000000"/>
              </a:solidFill>
              <a:latin typeface="Times New Roman"/>
              <a:ea typeface="Times New Roman"/>
              <a:cs typeface="Times New Roman"/>
            </a:rPr>
            <a:t> </a:t>
          </a:r>
          <a:r>
            <a:rPr lang="en-US" cap="none" sz="1800" b="1" i="1" u="sng" baseline="0">
              <a:solidFill>
                <a:srgbClr val="000000"/>
              </a:solidFill>
              <a:latin typeface="Times New Roman"/>
              <a:ea typeface="Times New Roman"/>
              <a:cs typeface="Times New Roman"/>
            </a:rPr>
            <a:t>за</a:t>
          </a:r>
          <a:r>
            <a:rPr lang="en-US" cap="none" sz="1800" b="1" i="1" u="sng" baseline="0">
              <a:solidFill>
                <a:srgbClr val="000000"/>
              </a:solidFill>
              <a:latin typeface="Times New Roman"/>
              <a:ea typeface="Times New Roman"/>
              <a:cs typeface="Times New Roman"/>
            </a:rPr>
            <a:t> попълване: 
</a:t>
          </a:r>
          <a:r>
            <a:rPr lang="en-US" cap="none" sz="1600" b="1" i="0" u="none" baseline="0">
              <a:solidFill>
                <a:srgbClr val="000000"/>
              </a:solidFill>
              <a:latin typeface="Times New Roman"/>
              <a:ea typeface="Times New Roman"/>
              <a:cs typeface="Times New Roman"/>
            </a:rPr>
            <a:t>1</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Файлът, който ще се представя в МФ от общината, следва да включва и данните от </a:t>
          </a:r>
          <a:r>
            <a:rPr lang="en-US" cap="none" sz="1600" b="0" i="0" u="sng" baseline="0">
              <a:solidFill>
                <a:srgbClr val="000000"/>
              </a:solidFill>
              <a:latin typeface="Times New Roman"/>
              <a:ea typeface="Times New Roman"/>
              <a:cs typeface="Times New Roman"/>
            </a:rPr>
            <a:t>всички нейни второстепенни и от по-ниска</a:t>
          </a:r>
          <a:r>
            <a:rPr lang="en-US" cap="none" sz="1600" b="0" i="0" u="sng" baseline="0">
              <a:solidFill>
                <a:srgbClr val="000000"/>
              </a:solidFill>
              <a:latin typeface="Times New Roman"/>
              <a:ea typeface="Times New Roman"/>
              <a:cs typeface="Times New Roman"/>
            </a:rPr>
            <a:t> степен</a:t>
          </a:r>
          <a:r>
            <a:rPr lang="en-US" cap="none" sz="1600" b="0" i="0" u="sng" baseline="0">
              <a:solidFill>
                <a:srgbClr val="000000"/>
              </a:solidFill>
              <a:latin typeface="Times New Roman"/>
              <a:ea typeface="Times New Roman"/>
              <a:cs typeface="Times New Roman"/>
            </a:rPr>
            <a:t> разпоредители с бюджет</a:t>
          </a:r>
          <a:r>
            <a:rPr lang="en-US" cap="none" sz="1600" b="0" i="0" u="none" baseline="0">
              <a:solidFill>
                <a:srgbClr val="000000"/>
              </a:solidFill>
              <a:latin typeface="Times New Roman"/>
              <a:ea typeface="Times New Roman"/>
              <a:cs typeface="Times New Roman"/>
            </a:rPr>
            <a:t>.      В маркираното в жълто поле код по ЕБК (</a:t>
          </a:r>
          <a:r>
            <a:rPr lang="en-US" cap="none" sz="1600" b="0" i="0" u="none" baseline="0">
              <a:solidFill>
                <a:srgbClr val="000000"/>
              </a:solidFill>
              <a:latin typeface="Times New Roman"/>
              <a:ea typeface="Times New Roman"/>
              <a:cs typeface="Times New Roman"/>
            </a:rPr>
            <a:t>G11)</a:t>
          </a:r>
          <a:r>
            <a:rPr lang="en-US" cap="none" sz="1600" b="0" i="0" u="none" baseline="0">
              <a:solidFill>
                <a:srgbClr val="000000"/>
              </a:solidFill>
              <a:latin typeface="Times New Roman"/>
              <a:ea typeface="Times New Roman"/>
              <a:cs typeface="Times New Roman"/>
            </a:rPr>
            <a:t> се въвежда четириразрядният код по ЕБК на съответната община съгласно раздел VІІ от ЕБК. В съответното поле се избира периода, за който се изготвя разшифровка на натуралните показатели.</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2</a:t>
          </a:r>
          <a:r>
            <a:rPr lang="en-US" cap="none" sz="1600" b="0" i="0" u="none" baseline="0">
              <a:solidFill>
                <a:srgbClr val="000000"/>
              </a:solidFill>
              <a:latin typeface="Times New Roman"/>
              <a:ea typeface="Times New Roman"/>
              <a:cs typeface="Times New Roman"/>
            </a:rPr>
            <a:t>. Файлът следва да бъде наименуван по следния начин: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Naturi_20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X_Mun</a:t>
          </a:r>
          <a:r>
            <a:rPr lang="en-US" cap="none" sz="1600" b="0" i="0" u="none" baseline="0">
              <a:solidFill>
                <a:srgbClr val="000000"/>
              </a:solidFill>
              <a:latin typeface="Times New Roman"/>
              <a:ea typeface="Times New Roman"/>
              <a:cs typeface="Times New Roman"/>
            </a:rPr>
            <a:t> (за данни към </a:t>
          </a:r>
          <a:r>
            <a:rPr lang="en-US" cap="none" sz="1600" b="0" i="0" u="none" baseline="0">
              <a:solidFill>
                <a:srgbClr val="000000"/>
              </a:solidFill>
              <a:latin typeface="Times New Roman"/>
              <a:ea typeface="Times New Roman"/>
              <a:cs typeface="Times New Roman"/>
            </a:rPr>
            <a:t>B3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 </a:t>
          </a:r>
          <a:r>
            <a:rPr lang="en-US" cap="none" sz="1600" b="1" i="0" u="none" baseline="0">
              <a:solidFill>
                <a:srgbClr val="000000"/>
              </a:solidFill>
              <a:latin typeface="Times New Roman"/>
              <a:ea typeface="Times New Roman"/>
              <a:cs typeface="Times New Roman"/>
            </a:rPr>
            <a:t>Naturi_3_20</a:t>
          </a:r>
          <a:r>
            <a:rPr lang="en-US" cap="none" sz="1600" b="1" i="0" u="none" baseline="0">
              <a:solidFill>
                <a:srgbClr val="000000"/>
              </a:solidFill>
              <a:latin typeface="Times New Roman"/>
              <a:ea typeface="Times New Roman"/>
              <a:cs typeface="Times New Roman"/>
            </a:rPr>
            <a:t>2</a:t>
          </a:r>
          <a:r>
            <a:rPr lang="en-US" cap="none" sz="1600" b="1" i="0" u="none" baseline="0">
              <a:solidFill>
                <a:srgbClr val="000000"/>
              </a:solidFill>
              <a:latin typeface="Times New Roman"/>
              <a:ea typeface="Times New Roman"/>
              <a:cs typeface="Times New Roman"/>
            </a:rPr>
            <a:t>X_Qrt_Mun</a:t>
          </a:r>
          <a:r>
            <a:rPr lang="en-US" cap="none" sz="1600" b="0" i="0" u="none" baseline="0">
              <a:solidFill>
                <a:srgbClr val="000000"/>
              </a:solidFill>
              <a:latin typeface="Times New Roman"/>
              <a:ea typeface="Times New Roman"/>
              <a:cs typeface="Times New Roman"/>
            </a:rPr>
            <a:t>)</a:t>
          </a:r>
          <a:r>
            <a:rPr lang="en-US" cap="none" sz="1600" b="0" i="0" u="none" baseline="0">
              <a:solidFill>
                <a:srgbClr val="000000"/>
              </a:solidFill>
              <a:latin typeface="Times New Roman"/>
              <a:ea typeface="Times New Roman"/>
              <a:cs typeface="Times New Roman"/>
            </a:rPr>
            <a:t>, където: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а) 202X e съответната година;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б) </a:t>
          </a:r>
          <a:r>
            <a:rPr lang="en-US" cap="none" sz="1600" b="0" i="0" u="none" baseline="0">
              <a:solidFill>
                <a:srgbClr val="000000"/>
              </a:solidFill>
              <a:latin typeface="Times New Roman"/>
              <a:ea typeface="Times New Roman"/>
              <a:cs typeface="Times New Roman"/>
            </a:rPr>
            <a:t>Qrt</a:t>
          </a:r>
          <a:r>
            <a:rPr lang="en-US" cap="none" sz="1600" b="0" i="0" u="none" baseline="0">
              <a:solidFill>
                <a:srgbClr val="000000"/>
              </a:solidFill>
              <a:latin typeface="Times New Roman"/>
              <a:ea typeface="Times New Roman"/>
              <a:cs typeface="Times New Roman"/>
            </a:rPr>
            <a:t> е  тримесечието, за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което са изготвени данните; </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в) </a:t>
          </a:r>
          <a:r>
            <a:rPr lang="en-US" cap="none" sz="1600" b="0" i="0" u="none" baseline="0">
              <a:solidFill>
                <a:srgbClr val="000000"/>
              </a:solidFill>
              <a:latin typeface="Times New Roman"/>
              <a:ea typeface="Times New Roman"/>
              <a:cs typeface="Times New Roman"/>
            </a:rPr>
            <a:t>Mun</a:t>
          </a:r>
          <a:r>
            <a:rPr lang="en-US" cap="none" sz="1600" b="0" i="0" u="none" baseline="0">
              <a:solidFill>
                <a:srgbClr val="000000"/>
              </a:solidFill>
              <a:latin typeface="Times New Roman"/>
              <a:ea typeface="Times New Roman"/>
              <a:cs typeface="Times New Roman"/>
            </a:rPr>
            <a:t> представлява кодът на бюджетната организация съгласно раздел VІІ от ЕБК.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3</a:t>
          </a:r>
          <a:r>
            <a:rPr lang="en-US" cap="none" sz="1600" b="0" i="0" u="none" baseline="0">
              <a:solidFill>
                <a:srgbClr val="000000"/>
              </a:solidFill>
              <a:latin typeface="Times New Roman"/>
              <a:ea typeface="Times New Roman"/>
              <a:cs typeface="Times New Roman"/>
            </a:rPr>
            <a:t>. </a:t>
          </a:r>
          <a:r>
            <a:rPr lang="en-US" cap="none" sz="1600" b="0" i="0" u="sng" baseline="0">
              <a:solidFill>
                <a:srgbClr val="000000"/>
              </a:solidFill>
              <a:latin typeface="Times New Roman"/>
              <a:ea typeface="Times New Roman"/>
              <a:cs typeface="Times New Roman"/>
            </a:rPr>
            <a:t>Таблицата е защитена и информация може да се нанася само в определени полета</a:t>
          </a:r>
          <a:r>
            <a:rPr lang="en-US" cap="none" sz="1600" b="0" i="0" u="none" baseline="0">
              <a:solidFill>
                <a:srgbClr val="00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4</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изтриване или вмъкване на редове, колони и отделни таблици.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5</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a:t>
          </a:r>
          <a:r>
            <a:rPr lang="en-US" cap="none" sz="1600" b="0" i="0" u="none" baseline="0">
              <a:solidFill>
                <a:srgbClr val="FF0000"/>
              </a:solidFill>
              <a:latin typeface="Times New Roman"/>
              <a:ea typeface="Times New Roman"/>
              <a:cs typeface="Times New Roman"/>
            </a:rPr>
            <a:t> </a:t>
          </a:r>
          <a:r>
            <a:rPr lang="en-US" cap="none" sz="1600" b="0" i="0" u="none" baseline="0">
              <a:solidFill>
                <a:srgbClr val="000000"/>
              </a:solidFill>
              <a:latin typeface="Times New Roman"/>
              <a:ea typeface="Times New Roman"/>
              <a:cs typeface="Times New Roman"/>
            </a:rPr>
            <a:t>да се правят опити за промяна на наименованието на таблицата.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6</a:t>
          </a:r>
          <a:r>
            <a:rPr lang="en-US" cap="none" sz="1600" b="0" i="0" u="none" baseline="0">
              <a:solidFill>
                <a:srgbClr val="000000"/>
              </a:solidFill>
              <a:latin typeface="Times New Roman"/>
              <a:ea typeface="Times New Roman"/>
              <a:cs typeface="Times New Roman"/>
            </a:rPr>
            <a:t>. </a:t>
          </a:r>
          <a:r>
            <a:rPr lang="en-US" cap="none" sz="1600" b="1" i="0" u="none" baseline="0">
              <a:solidFill>
                <a:srgbClr val="FF0000"/>
              </a:solidFill>
              <a:latin typeface="Times New Roman"/>
              <a:ea typeface="Times New Roman"/>
              <a:cs typeface="Times New Roman"/>
            </a:rPr>
            <a:t>Не следва </a:t>
          </a:r>
          <a:r>
            <a:rPr lang="en-US" cap="none" sz="1600" b="0" i="0" u="none" baseline="0">
              <a:solidFill>
                <a:srgbClr val="000000"/>
              </a:solidFill>
              <a:latin typeface="Times New Roman"/>
              <a:ea typeface="Times New Roman"/>
              <a:cs typeface="Times New Roman"/>
            </a:rPr>
            <a:t>да се правят опити за промяна на формата на данните. </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7</a:t>
          </a:r>
          <a:r>
            <a:rPr lang="en-US" cap="none" sz="1600" b="0" i="0" u="none" baseline="0">
              <a:solidFill>
                <a:srgbClr val="000000"/>
              </a:solidFill>
              <a:latin typeface="Times New Roman"/>
              <a:ea typeface="Times New Roman"/>
              <a:cs typeface="Times New Roman"/>
            </a:rPr>
            <a:t>. Попълването на данните се извършва по отделни дейности, като се попълват само маркираните в жълто полета. Въвеждат се само числови стойности, включително десетични дробни числа.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8</a:t>
          </a:r>
          <a:r>
            <a:rPr lang="en-US" cap="none" sz="1600" b="0" i="0" u="none" baseline="0">
              <a:solidFill>
                <a:srgbClr val="000000"/>
              </a:solidFill>
              <a:latin typeface="Times New Roman"/>
              <a:ea typeface="Times New Roman"/>
              <a:cs typeface="Times New Roman"/>
            </a:rPr>
            <a:t>. Следва да се предоставят данни по всички позиции, относими за съответната община.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9.</a:t>
          </a:r>
          <a:r>
            <a:rPr lang="en-US" cap="none" sz="1600" b="0" i="0" u="none" baseline="0">
              <a:solidFill>
                <a:srgbClr val="000000"/>
              </a:solidFill>
              <a:latin typeface="Times New Roman"/>
              <a:ea typeface="Times New Roman"/>
              <a:cs typeface="Times New Roman"/>
            </a:rPr>
            <a:t> В полетата предвидени за </a:t>
          </a:r>
          <a:r>
            <a:rPr lang="en-US" cap="none" sz="1600" b="1" i="0" u="none" baseline="0">
              <a:solidFill>
                <a:srgbClr val="000000"/>
              </a:solidFill>
              <a:latin typeface="Times New Roman"/>
              <a:ea typeface="Times New Roman"/>
              <a:cs typeface="Times New Roman"/>
            </a:rPr>
            <a:t>"ЩАТНА ЧИСЛЕНОСТ</a:t>
          </a:r>
          <a:r>
            <a:rPr lang="en-US" cap="none" sz="1600" b="0" i="0" u="none" baseline="0">
              <a:solidFill>
                <a:srgbClr val="000000"/>
              </a:solidFill>
              <a:latin typeface="Times New Roman"/>
              <a:ea typeface="Times New Roman"/>
              <a:cs typeface="Times New Roman"/>
            </a:rPr>
            <a:t>" се попълват данни за </a:t>
          </a:r>
          <a:r>
            <a:rPr lang="en-US" cap="none" sz="1600" b="0" i="0" u="sng" baseline="0">
              <a:solidFill>
                <a:srgbClr val="000000"/>
              </a:solidFill>
              <a:latin typeface="Times New Roman"/>
              <a:ea typeface="Times New Roman"/>
              <a:cs typeface="Times New Roman"/>
            </a:rPr>
            <a:t>общата щатна численост за съответната дейност, включително персонал</a:t>
          </a:r>
          <a:r>
            <a:rPr lang="en-US" cap="none" sz="1600" b="0" i="0" u="sng" baseline="0">
              <a:solidFill>
                <a:srgbClr val="000000"/>
              </a:solidFill>
              <a:latin typeface="Times New Roman"/>
              <a:ea typeface="Times New Roman"/>
              <a:cs typeface="Times New Roman"/>
            </a:rPr>
            <a:t>a</a:t>
          </a:r>
          <a:r>
            <a:rPr lang="en-US" cap="none" sz="1600" b="0" i="0" u="sng" baseline="0">
              <a:solidFill>
                <a:srgbClr val="000000"/>
              </a:solidFill>
              <a:latin typeface="Times New Roman"/>
              <a:ea typeface="Times New Roman"/>
              <a:cs typeface="Times New Roman"/>
            </a:rPr>
            <a:t> на минимална работна заплата</a:t>
          </a:r>
          <a:r>
            <a:rPr lang="en-US" cap="none" sz="1600" b="0" i="0" u="none" baseline="0">
              <a:solidFill>
                <a:srgbClr val="000000"/>
              </a:solidFill>
              <a:latin typeface="Times New Roman"/>
              <a:ea typeface="Times New Roman"/>
              <a:cs typeface="Times New Roman"/>
            </a:rPr>
            <a:t>. В щатната численост не се отразява субсидирана численост</a:t>
          </a:r>
          <a:r>
            <a:rPr lang="en-US" cap="none" sz="1600" b="0" i="0" u="none" baseline="0">
              <a:solidFill>
                <a:srgbClr val="000000"/>
              </a:solidFill>
              <a:latin typeface="Times New Roman"/>
              <a:ea typeface="Times New Roman"/>
              <a:cs typeface="Times New Roman"/>
            </a:rPr>
            <a:t> на персонала.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10</a:t>
          </a:r>
          <a:r>
            <a:rPr lang="en-US" cap="none" sz="1600" b="0" i="0" u="none" baseline="0">
              <a:solidFill>
                <a:srgbClr val="000000"/>
              </a:solidFill>
              <a:latin typeface="Times New Roman"/>
              <a:ea typeface="Times New Roman"/>
              <a:cs typeface="Times New Roman"/>
            </a:rPr>
            <a:t>. Числеността на персонала на минимална работна заплата се посочва и на предвидения отделен ред </a:t>
          </a:r>
          <a:r>
            <a:rPr lang="en-US" cap="none" sz="1600" b="1" i="0" u="none" baseline="0">
              <a:solidFill>
                <a:srgbClr val="000000"/>
              </a:solidFill>
              <a:latin typeface="Times New Roman"/>
              <a:ea typeface="Times New Roman"/>
              <a:cs typeface="Times New Roman"/>
            </a:rPr>
            <a:t>"В Т. Ч. ЧИСЛЕНОСТ НА ПЕРС. НА МИН. РАБОТНА ЗАПЛАТА - БРОЙ:"  </a:t>
          </a:r>
          <a:r>
            <a:rPr lang="en-US" cap="none" sz="1600" b="0" i="0" u="none" baseline="0">
              <a:solidFill>
                <a:srgbClr val="000000"/>
              </a:solidFill>
              <a:latin typeface="Times New Roman"/>
              <a:ea typeface="Times New Roman"/>
              <a:cs typeface="Times New Roman"/>
            </a:rPr>
            <a:t>Числеността отразява броя на персонала, за който е определена основна работна заплата равна на минималната работна заплата за страната, </a:t>
          </a:r>
          <a:r>
            <a:rPr lang="en-US" cap="none" sz="1600" b="0" i="0" u="none" baseline="0">
              <a:solidFill>
                <a:srgbClr val="000000"/>
              </a:solidFill>
              <a:latin typeface="Times New Roman"/>
              <a:ea typeface="Times New Roman"/>
              <a:cs typeface="Times New Roman"/>
            </a:rPr>
            <a:t>независимо дали се начисляват допълнителни трудови възнаграждения (напр. за придобит трудов стаж и професионален опит).
</a:t>
          </a:r>
          <a:r>
            <a:rPr lang="en-US" cap="none" sz="1600" b="1" i="0" u="none" baseline="0">
              <a:solidFill>
                <a:srgbClr val="000000"/>
              </a:solidFill>
              <a:latin typeface="Times New Roman"/>
              <a:ea typeface="Times New Roman"/>
              <a:cs typeface="Times New Roman"/>
            </a:rPr>
            <a:t>11.</a:t>
          </a:r>
          <a:r>
            <a:rPr lang="en-US" cap="none" sz="1600" b="0" i="0" u="none" baseline="0">
              <a:solidFill>
                <a:srgbClr val="000000"/>
              </a:solidFill>
              <a:latin typeface="Times New Roman"/>
              <a:ea typeface="Times New Roman"/>
              <a:cs typeface="Times New Roman"/>
            </a:rPr>
            <a:t> В случай, че дейността е закрита през текущата година това се отразява в съответното поле чрез избор на статус </a:t>
          </a:r>
          <a:r>
            <a:rPr lang="en-US" cap="none" sz="1600" b="1" i="0" u="none" baseline="0">
              <a:solidFill>
                <a:srgbClr val="000000"/>
              </a:solidFill>
              <a:latin typeface="Times New Roman"/>
              <a:ea typeface="Times New Roman"/>
              <a:cs typeface="Times New Roman"/>
            </a:rPr>
            <a:t>"Активен" </a:t>
          </a:r>
          <a:r>
            <a:rPr lang="en-US" cap="none" sz="1600" b="0" i="0" u="none" baseline="0">
              <a:solidFill>
                <a:srgbClr val="000000"/>
              </a:solidFill>
              <a:latin typeface="Times New Roman"/>
              <a:ea typeface="Times New Roman"/>
              <a:cs typeface="Times New Roman"/>
            </a:rPr>
            <a:t>или </a:t>
          </a:r>
          <a:r>
            <a:rPr lang="en-US" cap="none" sz="1600" b="1" i="0" u="none" baseline="0">
              <a:solidFill>
                <a:srgbClr val="000000"/>
              </a:solidFill>
              <a:latin typeface="Times New Roman"/>
              <a:ea typeface="Times New Roman"/>
              <a:cs typeface="Times New Roman"/>
            </a:rPr>
            <a:t>"Неактивен"</a:t>
          </a:r>
          <a:r>
            <a:rPr lang="en-US" cap="none" sz="1600" b="0" i="0" u="none" baseline="0">
              <a:solidFill>
                <a:srgbClr val="000000"/>
              </a:solidFill>
              <a:latin typeface="Times New Roman"/>
              <a:ea typeface="Times New Roman"/>
              <a:cs typeface="Times New Roman"/>
            </a:rPr>
            <a:t> и се  попълва датата, от която дейността се счита за закрита.
</a:t>
          </a:r>
          <a:r>
            <a:rPr lang="en-US" cap="none" sz="1600" b="1" i="0" u="none" baseline="0">
              <a:solidFill>
                <a:srgbClr val="000000"/>
              </a:solidFill>
              <a:latin typeface="Times New Roman"/>
              <a:ea typeface="Times New Roman"/>
              <a:cs typeface="Times New Roman"/>
            </a:rPr>
            <a:t>12</a:t>
          </a:r>
          <a:r>
            <a:rPr lang="en-US" cap="none" sz="1600" b="0" i="0" u="none" baseline="0">
              <a:solidFill>
                <a:srgbClr val="000000"/>
              </a:solidFill>
              <a:latin typeface="Times New Roman"/>
              <a:ea typeface="Times New Roman"/>
              <a:cs typeface="Times New Roman"/>
            </a:rPr>
            <a:t>. За закритите дейности се отразява последната отчетена численост на персонала преди датата на закриване.
</a:t>
          </a:r>
          <a:r>
            <a:rPr lang="en-US" cap="none" sz="1600" b="1" i="0" u="none" baseline="0">
              <a:solidFill>
                <a:srgbClr val="000000"/>
              </a:solidFill>
              <a:latin typeface="Times New Roman"/>
              <a:ea typeface="Times New Roman"/>
              <a:cs typeface="Times New Roman"/>
            </a:rPr>
            <a:t>13. </a:t>
          </a:r>
          <a:r>
            <a:rPr lang="en-US" cap="none" sz="1600" b="0" i="0" u="none" baseline="0">
              <a:solidFill>
                <a:srgbClr val="000000"/>
              </a:solidFill>
              <a:latin typeface="Times New Roman"/>
              <a:ea typeface="Times New Roman"/>
              <a:cs typeface="Times New Roman"/>
            </a:rPr>
            <a:t>Данните за дейности, за които е избран статус </a:t>
          </a:r>
          <a:r>
            <a:rPr lang="en-US" cap="none" sz="1600" b="1" i="0" u="none" baseline="0">
              <a:solidFill>
                <a:srgbClr val="000000"/>
              </a:solidFill>
              <a:latin typeface="Times New Roman"/>
              <a:ea typeface="Times New Roman"/>
              <a:cs typeface="Times New Roman"/>
            </a:rPr>
            <a:t>"Неактивен" </a:t>
          </a:r>
          <a:r>
            <a:rPr lang="en-US" cap="none" sz="1600" b="1" i="0" u="sng" baseline="0">
              <a:solidFill>
                <a:srgbClr val="FF0000"/>
              </a:solidFill>
              <a:latin typeface="Times New Roman"/>
              <a:ea typeface="Times New Roman"/>
              <a:cs typeface="Times New Roman"/>
            </a:rPr>
            <a:t>НЕ УЧАСТВАТ </a:t>
          </a:r>
          <a:r>
            <a:rPr lang="en-US" cap="none" sz="1600" b="0" i="0" u="none" baseline="0">
              <a:solidFill>
                <a:srgbClr val="000000"/>
              </a:solidFill>
              <a:latin typeface="Times New Roman"/>
              <a:ea typeface="Times New Roman"/>
              <a:cs typeface="Times New Roman"/>
            </a:rPr>
            <a:t>в рекапитулацията за съответната функция, както и в общата рекапитулация за общината.</a:t>
          </a:r>
          <a:r>
            <a:rPr lang="en-US" cap="none" sz="1600" b="0" i="0" u="none" baseline="0">
              <a:solidFill>
                <a:srgbClr val="000000"/>
              </a:solidFill>
              <a:latin typeface="Times New Roman"/>
              <a:ea typeface="Times New Roman"/>
              <a:cs typeface="Times New Roman"/>
            </a:rPr>
            <a:t> 
</a:t>
          </a:r>
          <a:r>
            <a:rPr lang="en-US" cap="none" sz="1600" b="1" i="0" u="none" baseline="0">
              <a:solidFill>
                <a:srgbClr val="000000"/>
              </a:solidFill>
              <a:latin typeface="Times New Roman"/>
              <a:ea typeface="Times New Roman"/>
              <a:cs typeface="Times New Roman"/>
            </a:rPr>
            <a:t>14</a:t>
          </a:r>
          <a:r>
            <a:rPr lang="en-US" cap="none" sz="1600" b="0" i="0" u="none" baseline="0">
              <a:solidFill>
                <a:srgbClr val="000000"/>
              </a:solidFill>
              <a:latin typeface="Times New Roman"/>
              <a:ea typeface="Times New Roman"/>
              <a:cs typeface="Times New Roman"/>
            </a:rPr>
            <a:t>. Файлът се зарежда в Информационната система за общините </a:t>
          </a:r>
          <a:r>
            <a:rPr lang="en-US" cap="none" sz="1600" b="1" i="0" u="sng" baseline="0">
              <a:solidFill>
                <a:srgbClr val="FF0000"/>
              </a:solidFill>
              <a:latin typeface="Times New Roman"/>
              <a:ea typeface="Times New Roman"/>
              <a:cs typeface="Times New Roman"/>
            </a:rPr>
            <a:t>СЛЕД</a:t>
          </a:r>
          <a:r>
            <a:rPr lang="en-US" cap="none" sz="1600" b="0" i="0" u="none" baseline="0">
              <a:solidFill>
                <a:srgbClr val="000000"/>
              </a:solidFill>
              <a:latin typeface="Times New Roman"/>
              <a:ea typeface="Times New Roman"/>
              <a:cs typeface="Times New Roman"/>
            </a:rPr>
            <a:t> зареждане на файл Бюджет-начален план или файл </a:t>
          </a:r>
          <a:r>
            <a:rPr lang="en-US" cap="none" sz="1600" b="0" i="0" u="none" baseline="0">
              <a:solidFill>
                <a:srgbClr val="000000"/>
              </a:solidFill>
              <a:latin typeface="Times New Roman"/>
              <a:ea typeface="Times New Roman"/>
              <a:cs typeface="Times New Roman"/>
            </a:rPr>
            <a:t>B</a:t>
          </a:r>
          <a:r>
            <a:rPr lang="en-US" cap="none" sz="1600" b="0" i="0" u="none" baseline="0">
              <a:solidFill>
                <a:srgbClr val="000000"/>
              </a:solidFill>
              <a:latin typeface="Times New Roman"/>
              <a:ea typeface="Times New Roman"/>
              <a:cs typeface="Times New Roman"/>
            </a:rPr>
            <a:t>3 – </a:t>
          </a:r>
          <a:r>
            <a:rPr lang="en-US" cap="none" sz="1600" b="0" i="0" u="none" baseline="0">
              <a:solidFill>
                <a:srgbClr val="000000"/>
              </a:solidFill>
              <a:latin typeface="Times New Roman"/>
              <a:ea typeface="Times New Roman"/>
              <a:cs typeface="Times New Roman"/>
            </a:rPr>
            <a:t>тримесечен касов отчет на бюджета на общината.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842"/>
  <sheetViews>
    <sheetView tabSelected="1" zoomScale="70" zoomScaleNormal="70" zoomScalePageLayoutView="0" workbookViewId="0" topLeftCell="A4">
      <selection activeCell="A11" sqref="A11"/>
    </sheetView>
  </sheetViews>
  <sheetFormatPr defaultColWidth="9.140625" defaultRowHeight="12.75"/>
  <cols>
    <col min="1" max="1" width="82.00390625" style="35" customWidth="1"/>
    <col min="2" max="2" width="18.140625" style="35" hidden="1" customWidth="1"/>
    <col min="3" max="3" width="13.140625" style="293" hidden="1" customWidth="1"/>
    <col min="4" max="4" width="14.00390625" style="29" customWidth="1"/>
    <col min="5" max="5" width="12.57421875" style="23" customWidth="1"/>
    <col min="6" max="6" width="22.7109375" style="4" customWidth="1"/>
    <col min="7" max="7" width="26.57421875" style="4" customWidth="1"/>
    <col min="8" max="8" width="26.28125" style="4" customWidth="1"/>
    <col min="9" max="9" width="25.421875" style="4" customWidth="1"/>
    <col min="10" max="10" width="9.140625" style="2" hidden="1" customWidth="1"/>
    <col min="11" max="16384" width="9.140625" style="4" customWidth="1"/>
  </cols>
  <sheetData>
    <row r="1" spans="1:9" s="2" customFormat="1" ht="14.25" hidden="1">
      <c r="A1" s="30" t="s">
        <v>19</v>
      </c>
      <c r="B1" s="30"/>
      <c r="C1" s="266"/>
      <c r="D1" s="24"/>
      <c r="E1" s="18"/>
      <c r="F1" s="1"/>
      <c r="G1" s="1"/>
      <c r="H1" s="1"/>
      <c r="I1" s="1"/>
    </row>
    <row r="2" spans="1:9" s="11" customFormat="1" ht="15.75" customHeight="1" hidden="1">
      <c r="A2" s="31">
        <v>3</v>
      </c>
      <c r="B2" s="31"/>
      <c r="C2" s="267"/>
      <c r="D2" s="25"/>
      <c r="E2" s="19"/>
      <c r="F2" s="8"/>
      <c r="G2" s="9"/>
      <c r="H2" s="9"/>
      <c r="I2" s="10"/>
    </row>
    <row r="3" spans="1:9" s="11" customFormat="1" ht="9.75" customHeight="1" hidden="1">
      <c r="A3" s="31"/>
      <c r="B3" s="31"/>
      <c r="C3" s="267"/>
      <c r="D3" s="25"/>
      <c r="E3" s="19"/>
      <c r="F3" s="8"/>
      <c r="G3" s="9"/>
      <c r="H3" s="9"/>
      <c r="I3" s="12"/>
    </row>
    <row r="4" spans="1:9" s="11" customFormat="1" ht="15.75" customHeight="1">
      <c r="A4" s="32"/>
      <c r="B4" s="32"/>
      <c r="C4" s="268"/>
      <c r="D4" s="26"/>
      <c r="E4" s="20"/>
      <c r="F4" s="13"/>
      <c r="G4" s="9"/>
      <c r="H4" s="9"/>
      <c r="I4" s="9"/>
    </row>
    <row r="5" spans="1:9" s="137" customFormat="1" ht="23.25">
      <c r="A5" s="132" t="s">
        <v>47</v>
      </c>
      <c r="B5" s="132"/>
      <c r="C5" s="132"/>
      <c r="D5" s="133"/>
      <c r="E5" s="134"/>
      <c r="F5" s="135"/>
      <c r="G5" s="136"/>
      <c r="H5" s="136"/>
      <c r="I5" s="136"/>
    </row>
    <row r="6" spans="1:9" s="137" customFormat="1" ht="23.25">
      <c r="A6" s="132" t="s">
        <v>48</v>
      </c>
      <c r="B6" s="132"/>
      <c r="C6" s="132"/>
      <c r="D6" s="133"/>
      <c r="E6" s="134"/>
      <c r="F6" s="135"/>
      <c r="G6" s="136"/>
      <c r="H6" s="136"/>
      <c r="I6" s="136"/>
    </row>
    <row r="7" spans="1:9" s="137" customFormat="1" ht="24" thickBot="1">
      <c r="A7" s="138" t="s">
        <v>43</v>
      </c>
      <c r="B7" s="138"/>
      <c r="C7" s="138"/>
      <c r="D7" s="139"/>
      <c r="E7" s="140"/>
      <c r="F7" s="141"/>
      <c r="G7" s="142"/>
      <c r="H7" s="142"/>
      <c r="I7" s="142"/>
    </row>
    <row r="8" spans="1:9" s="11" customFormat="1" ht="21" thickTop="1">
      <c r="A8" s="33"/>
      <c r="B8" s="33"/>
      <c r="C8" s="269"/>
      <c r="D8" s="27"/>
      <c r="E8" s="21"/>
      <c r="F8" s="14"/>
      <c r="G8" s="15"/>
      <c r="H8" s="15"/>
      <c r="I8" s="15"/>
    </row>
    <row r="9" spans="1:9" s="11" customFormat="1" ht="22.5">
      <c r="A9" s="34"/>
      <c r="B9" s="34"/>
      <c r="C9" s="270"/>
      <c r="D9" s="28"/>
      <c r="E9" s="22"/>
      <c r="F9" s="16"/>
      <c r="G9" s="9"/>
      <c r="H9" s="148" t="s">
        <v>941</v>
      </c>
      <c r="I9" s="9"/>
    </row>
    <row r="10" spans="1:9" s="137" customFormat="1" ht="23.25">
      <c r="A10" s="143"/>
      <c r="B10" s="143"/>
      <c r="C10" s="271"/>
      <c r="D10" s="144"/>
      <c r="E10" s="145"/>
      <c r="F10" s="146"/>
      <c r="G10" s="147" t="s">
        <v>0</v>
      </c>
      <c r="H10" s="148" t="s">
        <v>940</v>
      </c>
      <c r="I10" s="309">
        <v>44197</v>
      </c>
    </row>
    <row r="11" spans="1:9" s="137" customFormat="1" ht="23.25">
      <c r="A11" s="310" t="e">
        <f>"На община "&amp;IF(G11&lt;&gt;"",VLOOKUP(G11,PRBK,2,FALSE)," ")</f>
        <v>#N/A</v>
      </c>
      <c r="B11" s="310"/>
      <c r="C11" s="296"/>
      <c r="D11" s="251"/>
      <c r="E11" s="149"/>
      <c r="F11" s="150"/>
      <c r="G11" s="249" t="s">
        <v>978</v>
      </c>
      <c r="H11" s="148" t="s">
        <v>1</v>
      </c>
      <c r="I11" s="250">
        <v>44561</v>
      </c>
    </row>
    <row r="12" spans="1:9" s="11" customFormat="1" ht="12.75">
      <c r="A12" s="32"/>
      <c r="B12" s="32"/>
      <c r="C12" s="268"/>
      <c r="D12" s="26"/>
      <c r="E12" s="20"/>
      <c r="F12" s="13"/>
      <c r="G12" s="13"/>
      <c r="H12" s="13"/>
      <c r="I12" s="13"/>
    </row>
    <row r="13" spans="1:9" s="6" customFormat="1" ht="15.75">
      <c r="A13" s="151"/>
      <c r="B13" s="151"/>
      <c r="C13" s="272"/>
      <c r="D13" s="152"/>
      <c r="E13" s="153"/>
      <c r="F13" s="154"/>
      <c r="G13" s="154"/>
      <c r="H13" s="154"/>
      <c r="I13" s="155"/>
    </row>
    <row r="14" spans="1:9" s="6" customFormat="1" ht="15.75">
      <c r="A14" s="156"/>
      <c r="B14" s="156"/>
      <c r="C14" s="273"/>
      <c r="D14" s="157"/>
      <c r="E14" s="158"/>
      <c r="F14" s="159"/>
      <c r="G14" s="159"/>
      <c r="H14" s="159"/>
      <c r="I14" s="160"/>
    </row>
    <row r="15" spans="1:9" s="6" customFormat="1" ht="31.5">
      <c r="A15" s="257"/>
      <c r="B15" s="257"/>
      <c r="C15" s="164" t="s">
        <v>60</v>
      </c>
      <c r="D15" s="164" t="s">
        <v>60</v>
      </c>
      <c r="E15" s="165"/>
      <c r="F15" s="166" t="s">
        <v>942</v>
      </c>
      <c r="G15" s="167" t="s">
        <v>943</v>
      </c>
      <c r="H15" s="167" t="s">
        <v>945</v>
      </c>
      <c r="I15" s="167"/>
    </row>
    <row r="16" spans="1:9" s="6" customFormat="1" ht="20.25">
      <c r="A16" s="258" t="s">
        <v>51</v>
      </c>
      <c r="B16" s="258"/>
      <c r="C16" s="168" t="s">
        <v>964</v>
      </c>
      <c r="D16" s="168" t="s">
        <v>61</v>
      </c>
      <c r="E16" s="169" t="s">
        <v>20</v>
      </c>
      <c r="F16" s="170" t="s">
        <v>2</v>
      </c>
      <c r="G16" s="170" t="s">
        <v>944</v>
      </c>
      <c r="H16" s="170" t="s">
        <v>944</v>
      </c>
      <c r="I16" s="170" t="s">
        <v>946</v>
      </c>
    </row>
    <row r="17" spans="1:9" s="2" customFormat="1" ht="15.75">
      <c r="A17" s="171"/>
      <c r="B17" s="171"/>
      <c r="C17" s="294"/>
      <c r="D17" s="172" t="s">
        <v>939</v>
      </c>
      <c r="E17" s="173"/>
      <c r="F17" s="174"/>
      <c r="G17" s="174"/>
      <c r="H17" s="174"/>
      <c r="I17" s="174"/>
    </row>
    <row r="18" spans="1:10" s="3" customFormat="1" ht="20.25">
      <c r="A18" s="253" t="s">
        <v>21</v>
      </c>
      <c r="B18" s="253"/>
      <c r="C18" s="274"/>
      <c r="D18" s="254"/>
      <c r="E18" s="255"/>
      <c r="F18" s="256"/>
      <c r="G18" s="256"/>
      <c r="H18" s="256"/>
      <c r="I18" s="256"/>
      <c r="J18" s="2"/>
    </row>
    <row r="19" spans="1:16" s="3" customFormat="1" ht="31.5">
      <c r="A19" s="224" t="s">
        <v>952</v>
      </c>
      <c r="B19" s="224" t="s">
        <v>965</v>
      </c>
      <c r="C19" s="265"/>
      <c r="D19" s="254"/>
      <c r="E19" s="225">
        <v>100</v>
      </c>
      <c r="F19" s="226">
        <f>G19+H19+I19</f>
        <v>263.75</v>
      </c>
      <c r="G19" s="226">
        <f>G54+G129+G173+G277+G315+G478+G576+G716</f>
        <v>222</v>
      </c>
      <c r="H19" s="226">
        <f>H54+H129+H173+H277+H315+H478+H576+H716</f>
        <v>41.75</v>
      </c>
      <c r="I19" s="226">
        <f>I54+I129+I173+I277+I315+I478+I576+I716</f>
        <v>0</v>
      </c>
      <c r="J19" s="2"/>
      <c r="K19" s="4"/>
      <c r="L19" s="4"/>
      <c r="M19" s="4"/>
      <c r="N19" s="4"/>
      <c r="O19" s="4"/>
      <c r="P19" s="308"/>
    </row>
    <row r="20" spans="1:10" s="3" customFormat="1" ht="31.5">
      <c r="A20" s="259" t="s">
        <v>22</v>
      </c>
      <c r="B20" s="224" t="s">
        <v>965</v>
      </c>
      <c r="C20" s="265"/>
      <c r="D20" s="254"/>
      <c r="E20" s="228">
        <v>111</v>
      </c>
      <c r="F20" s="229">
        <f aca="true" t="shared" si="0" ref="F20:F43">G20+H20+I20</f>
        <v>259.75</v>
      </c>
      <c r="G20" s="229">
        <f>G19-G21</f>
        <v>218</v>
      </c>
      <c r="H20" s="229">
        <f>H19-H21</f>
        <v>41.75</v>
      </c>
      <c r="I20" s="229">
        <f>I19-I21</f>
        <v>0</v>
      </c>
      <c r="J20" s="2"/>
    </row>
    <row r="21" spans="1:10" s="3" customFormat="1" ht="31.5">
      <c r="A21" s="259" t="s">
        <v>23</v>
      </c>
      <c r="B21" s="224" t="s">
        <v>965</v>
      </c>
      <c r="C21" s="265"/>
      <c r="D21" s="227"/>
      <c r="E21" s="228">
        <v>112</v>
      </c>
      <c r="F21" s="229">
        <f t="shared" si="0"/>
        <v>4</v>
      </c>
      <c r="G21" s="229">
        <f>G56</f>
        <v>4</v>
      </c>
      <c r="H21" s="229">
        <f>H56</f>
        <v>0</v>
      </c>
      <c r="I21" s="229">
        <f>I56</f>
        <v>0</v>
      </c>
      <c r="J21" s="2"/>
    </row>
    <row r="22" spans="1:10" s="3" customFormat="1" ht="31.5">
      <c r="A22" s="224" t="s">
        <v>24</v>
      </c>
      <c r="B22" s="224" t="s">
        <v>965</v>
      </c>
      <c r="C22" s="265"/>
      <c r="D22" s="230"/>
      <c r="E22" s="225">
        <v>200</v>
      </c>
      <c r="F22" s="226">
        <f t="shared" si="0"/>
        <v>9</v>
      </c>
      <c r="G22" s="226">
        <f>+G23+G24+G28+G32</f>
        <v>9</v>
      </c>
      <c r="H22" s="226">
        <f>+H23+H24+H28+H32</f>
        <v>0</v>
      </c>
      <c r="I22" s="226">
        <f>+I23+I24+I28+I32</f>
        <v>0</v>
      </c>
      <c r="J22" s="2"/>
    </row>
    <row r="23" spans="1:10" s="3" customFormat="1" ht="31.5">
      <c r="A23" s="224" t="s">
        <v>25</v>
      </c>
      <c r="B23" s="224" t="s">
        <v>965</v>
      </c>
      <c r="C23" s="265"/>
      <c r="D23" s="231"/>
      <c r="E23" s="228">
        <v>210</v>
      </c>
      <c r="F23" s="229">
        <f t="shared" si="0"/>
        <v>1</v>
      </c>
      <c r="G23" s="229">
        <f>G58</f>
        <v>1</v>
      </c>
      <c r="H23" s="229">
        <f>H58</f>
        <v>0</v>
      </c>
      <c r="I23" s="229">
        <f>I58</f>
        <v>0</v>
      </c>
      <c r="J23" s="2"/>
    </row>
    <row r="24" spans="1:10" s="17" customFormat="1" ht="31.5">
      <c r="A24" s="224" t="s">
        <v>26</v>
      </c>
      <c r="B24" s="224" t="s">
        <v>965</v>
      </c>
      <c r="C24" s="265"/>
      <c r="D24" s="231"/>
      <c r="E24" s="228">
        <v>220</v>
      </c>
      <c r="F24" s="229">
        <f t="shared" si="0"/>
        <v>0</v>
      </c>
      <c r="G24" s="229">
        <f>+G25+G26+G27</f>
        <v>0</v>
      </c>
      <c r="H24" s="229">
        <f>+H25+H26+H27</f>
        <v>0</v>
      </c>
      <c r="I24" s="229">
        <f>+I25+I26+I27</f>
        <v>0</v>
      </c>
      <c r="J24" s="2"/>
    </row>
    <row r="25" spans="1:10" s="17" customFormat="1" ht="31.5">
      <c r="A25" s="260" t="s">
        <v>27</v>
      </c>
      <c r="B25" s="224" t="s">
        <v>965</v>
      </c>
      <c r="C25" s="265"/>
      <c r="D25" s="231"/>
      <c r="E25" s="228">
        <v>221</v>
      </c>
      <c r="F25" s="229">
        <f t="shared" si="0"/>
        <v>0</v>
      </c>
      <c r="G25" s="229">
        <f aca="true" t="shared" si="1" ref="G25:I27">G60</f>
        <v>0</v>
      </c>
      <c r="H25" s="229">
        <f t="shared" si="1"/>
        <v>0</v>
      </c>
      <c r="I25" s="229">
        <f t="shared" si="1"/>
        <v>0</v>
      </c>
      <c r="J25" s="2"/>
    </row>
    <row r="26" spans="1:10" s="17" customFormat="1" ht="31.5">
      <c r="A26" s="260" t="s">
        <v>28</v>
      </c>
      <c r="B26" s="224" t="s">
        <v>965</v>
      </c>
      <c r="C26" s="265"/>
      <c r="D26" s="231"/>
      <c r="E26" s="228">
        <v>222</v>
      </c>
      <c r="F26" s="229">
        <f t="shared" si="0"/>
        <v>0</v>
      </c>
      <c r="G26" s="229">
        <f t="shared" si="1"/>
        <v>0</v>
      </c>
      <c r="H26" s="229">
        <f t="shared" si="1"/>
        <v>0</v>
      </c>
      <c r="I26" s="229">
        <f t="shared" si="1"/>
        <v>0</v>
      </c>
      <c r="J26" s="2"/>
    </row>
    <row r="27" spans="1:10" s="17" customFormat="1" ht="31.5">
      <c r="A27" s="260" t="s">
        <v>29</v>
      </c>
      <c r="B27" s="224" t="s">
        <v>965</v>
      </c>
      <c r="C27" s="265"/>
      <c r="D27" s="231"/>
      <c r="E27" s="228">
        <v>223</v>
      </c>
      <c r="F27" s="229">
        <f t="shared" si="0"/>
        <v>0</v>
      </c>
      <c r="G27" s="229">
        <f t="shared" si="1"/>
        <v>0</v>
      </c>
      <c r="H27" s="229">
        <f t="shared" si="1"/>
        <v>0</v>
      </c>
      <c r="I27" s="229">
        <f t="shared" si="1"/>
        <v>0</v>
      </c>
      <c r="J27" s="2"/>
    </row>
    <row r="28" spans="1:10" s="17" customFormat="1" ht="31.5">
      <c r="A28" s="224" t="s">
        <v>30</v>
      </c>
      <c r="B28" s="224" t="s">
        <v>965</v>
      </c>
      <c r="C28" s="265"/>
      <c r="D28" s="231"/>
      <c r="E28" s="228">
        <v>230</v>
      </c>
      <c r="F28" s="229">
        <f t="shared" si="0"/>
        <v>1</v>
      </c>
      <c r="G28" s="229">
        <f>+G29+G30+G31</f>
        <v>1</v>
      </c>
      <c r="H28" s="229">
        <f>+H29+H30+H31</f>
        <v>0</v>
      </c>
      <c r="I28" s="229">
        <f>+I29+I30+I31</f>
        <v>0</v>
      </c>
      <c r="J28" s="2"/>
    </row>
    <row r="29" spans="1:10" s="17" customFormat="1" ht="31.5">
      <c r="A29" s="260" t="s">
        <v>31</v>
      </c>
      <c r="B29" s="224" t="s">
        <v>965</v>
      </c>
      <c r="C29" s="265"/>
      <c r="D29" s="231"/>
      <c r="E29" s="228">
        <v>231</v>
      </c>
      <c r="F29" s="229">
        <f t="shared" si="0"/>
        <v>0</v>
      </c>
      <c r="G29" s="229">
        <f aca="true" t="shared" si="2" ref="G29:I33">G64</f>
        <v>0</v>
      </c>
      <c r="H29" s="229">
        <f t="shared" si="2"/>
        <v>0</v>
      </c>
      <c r="I29" s="229">
        <f t="shared" si="2"/>
        <v>0</v>
      </c>
      <c r="J29" s="2"/>
    </row>
    <row r="30" spans="1:10" s="17" customFormat="1" ht="31.5">
      <c r="A30" s="260" t="s">
        <v>32</v>
      </c>
      <c r="B30" s="224" t="s">
        <v>965</v>
      </c>
      <c r="C30" s="265"/>
      <c r="D30" s="231"/>
      <c r="E30" s="228">
        <v>232</v>
      </c>
      <c r="F30" s="229">
        <f t="shared" si="0"/>
        <v>0</v>
      </c>
      <c r="G30" s="229">
        <f t="shared" si="2"/>
        <v>0</v>
      </c>
      <c r="H30" s="229">
        <f t="shared" si="2"/>
        <v>0</v>
      </c>
      <c r="I30" s="229">
        <f t="shared" si="2"/>
        <v>0</v>
      </c>
      <c r="J30" s="2"/>
    </row>
    <row r="31" spans="1:10" s="17" customFormat="1" ht="31.5">
      <c r="A31" s="260" t="s">
        <v>33</v>
      </c>
      <c r="B31" s="224" t="s">
        <v>965</v>
      </c>
      <c r="C31" s="265"/>
      <c r="D31" s="231"/>
      <c r="E31" s="228">
        <v>233</v>
      </c>
      <c r="F31" s="229">
        <f t="shared" si="0"/>
        <v>1</v>
      </c>
      <c r="G31" s="229">
        <f t="shared" si="2"/>
        <v>1</v>
      </c>
      <c r="H31" s="229">
        <f t="shared" si="2"/>
        <v>0</v>
      </c>
      <c r="I31" s="229">
        <f t="shared" si="2"/>
        <v>0</v>
      </c>
      <c r="J31" s="2"/>
    </row>
    <row r="32" spans="1:10" s="3" customFormat="1" ht="31.5">
      <c r="A32" s="224" t="s">
        <v>34</v>
      </c>
      <c r="B32" s="224" t="s">
        <v>965</v>
      </c>
      <c r="C32" s="265"/>
      <c r="D32" s="231"/>
      <c r="E32" s="228">
        <v>240</v>
      </c>
      <c r="F32" s="229">
        <f t="shared" si="0"/>
        <v>7</v>
      </c>
      <c r="G32" s="229">
        <f t="shared" si="2"/>
        <v>7</v>
      </c>
      <c r="H32" s="229">
        <f t="shared" si="2"/>
        <v>0</v>
      </c>
      <c r="I32" s="229">
        <f t="shared" si="2"/>
        <v>0</v>
      </c>
      <c r="J32" s="2"/>
    </row>
    <row r="33" spans="1:10" s="3" customFormat="1" ht="31.5">
      <c r="A33" s="224" t="s">
        <v>35</v>
      </c>
      <c r="B33" s="224" t="s">
        <v>965</v>
      </c>
      <c r="C33" s="265"/>
      <c r="D33" s="227"/>
      <c r="E33" s="225">
        <v>600</v>
      </c>
      <c r="F33" s="226">
        <f t="shared" si="0"/>
        <v>16.5</v>
      </c>
      <c r="G33" s="226">
        <f t="shared" si="2"/>
        <v>0</v>
      </c>
      <c r="H33" s="226">
        <f t="shared" si="2"/>
        <v>16.5</v>
      </c>
      <c r="I33" s="226">
        <f t="shared" si="2"/>
        <v>0</v>
      </c>
      <c r="J33" s="2"/>
    </row>
    <row r="34" spans="1:10" s="17" customFormat="1" ht="31.5">
      <c r="A34" s="224" t="s">
        <v>36</v>
      </c>
      <c r="B34" s="224" t="s">
        <v>965</v>
      </c>
      <c r="C34" s="265"/>
      <c r="D34" s="227"/>
      <c r="E34" s="225">
        <v>2500</v>
      </c>
      <c r="F34" s="226">
        <f t="shared" si="0"/>
        <v>15.8</v>
      </c>
      <c r="G34" s="226">
        <f>G717</f>
        <v>0</v>
      </c>
      <c r="H34" s="226">
        <f>H717</f>
        <v>15.8</v>
      </c>
      <c r="I34" s="226">
        <f>I717</f>
        <v>0</v>
      </c>
      <c r="J34" s="2"/>
    </row>
    <row r="35" spans="1:10" s="3" customFormat="1" ht="31.5">
      <c r="A35" s="224" t="s">
        <v>37</v>
      </c>
      <c r="B35" s="224" t="s">
        <v>965</v>
      </c>
      <c r="C35" s="265"/>
      <c r="D35" s="231"/>
      <c r="E35" s="225">
        <v>3500</v>
      </c>
      <c r="F35" s="226">
        <f t="shared" si="0"/>
        <v>30</v>
      </c>
      <c r="G35" s="226">
        <f aca="true" t="shared" si="3" ref="G35:I36">G278</f>
        <v>30</v>
      </c>
      <c r="H35" s="226">
        <f t="shared" si="3"/>
        <v>0</v>
      </c>
      <c r="I35" s="226">
        <f t="shared" si="3"/>
        <v>0</v>
      </c>
      <c r="J35" s="2"/>
    </row>
    <row r="36" spans="1:10" s="3" customFormat="1" ht="31.5">
      <c r="A36" s="224" t="s">
        <v>38</v>
      </c>
      <c r="B36" s="224" t="s">
        <v>965</v>
      </c>
      <c r="C36" s="265"/>
      <c r="D36" s="231"/>
      <c r="E36" s="225">
        <v>3600</v>
      </c>
      <c r="F36" s="226">
        <f t="shared" si="0"/>
        <v>33</v>
      </c>
      <c r="G36" s="226">
        <f t="shared" si="3"/>
        <v>33</v>
      </c>
      <c r="H36" s="226">
        <f t="shared" si="3"/>
        <v>0</v>
      </c>
      <c r="I36" s="226">
        <f t="shared" si="3"/>
        <v>0</v>
      </c>
      <c r="J36" s="2"/>
    </row>
    <row r="37" spans="1:10" s="3" customFormat="1" ht="15.75" customHeight="1">
      <c r="A37" s="224" t="s">
        <v>976</v>
      </c>
      <c r="B37" s="224" t="s">
        <v>965</v>
      </c>
      <c r="C37" s="265"/>
      <c r="D37" s="231"/>
      <c r="E37" s="225">
        <v>3700</v>
      </c>
      <c r="F37" s="226">
        <f>G37+H37+I37</f>
        <v>21</v>
      </c>
      <c r="G37" s="226">
        <f aca="true" t="shared" si="4" ref="G37:I38">+G317</f>
        <v>21</v>
      </c>
      <c r="H37" s="226">
        <f t="shared" si="4"/>
        <v>0</v>
      </c>
      <c r="I37" s="226">
        <f t="shared" si="4"/>
        <v>0</v>
      </c>
      <c r="J37" s="2"/>
    </row>
    <row r="38" spans="1:10" s="3" customFormat="1" ht="15.75" customHeight="1">
      <c r="A38" s="224" t="s">
        <v>977</v>
      </c>
      <c r="B38" s="224" t="s">
        <v>965</v>
      </c>
      <c r="C38" s="265"/>
      <c r="D38" s="231"/>
      <c r="E38" s="225">
        <v>3800</v>
      </c>
      <c r="F38" s="226">
        <f>G38+H38+I38</f>
        <v>11</v>
      </c>
      <c r="G38" s="226">
        <f t="shared" si="4"/>
        <v>11</v>
      </c>
      <c r="H38" s="226">
        <f t="shared" si="4"/>
        <v>0</v>
      </c>
      <c r="I38" s="226">
        <f t="shared" si="4"/>
        <v>0</v>
      </c>
      <c r="J38" s="2"/>
    </row>
    <row r="39" spans="1:10" s="3" customFormat="1" ht="31.5">
      <c r="A39" s="224" t="s">
        <v>39</v>
      </c>
      <c r="B39" s="224" t="s">
        <v>965</v>
      </c>
      <c r="C39" s="265"/>
      <c r="D39" s="227"/>
      <c r="E39" s="225">
        <v>5900</v>
      </c>
      <c r="F39" s="226">
        <f t="shared" si="0"/>
        <v>145210</v>
      </c>
      <c r="G39" s="226">
        <f aca="true" t="shared" si="5" ref="G39:I40">G479</f>
        <v>0</v>
      </c>
      <c r="H39" s="226">
        <f t="shared" si="5"/>
        <v>145210</v>
      </c>
      <c r="I39" s="226">
        <f t="shared" si="5"/>
        <v>0</v>
      </c>
      <c r="J39" s="2"/>
    </row>
    <row r="40" spans="1:10" s="3" customFormat="1" ht="31.5">
      <c r="A40" s="224" t="s">
        <v>40</v>
      </c>
      <c r="B40" s="224" t="s">
        <v>965</v>
      </c>
      <c r="C40" s="265"/>
      <c r="D40" s="227"/>
      <c r="E40" s="225">
        <v>6700</v>
      </c>
      <c r="F40" s="226">
        <f t="shared" si="0"/>
        <v>174.2</v>
      </c>
      <c r="G40" s="226">
        <f t="shared" si="5"/>
        <v>0</v>
      </c>
      <c r="H40" s="226">
        <f t="shared" si="5"/>
        <v>174.2</v>
      </c>
      <c r="I40" s="226">
        <f t="shared" si="5"/>
        <v>0</v>
      </c>
      <c r="J40" s="2"/>
    </row>
    <row r="41" spans="1:10" s="3" customFormat="1" ht="15" customHeight="1">
      <c r="A41" s="224" t="s">
        <v>41</v>
      </c>
      <c r="B41" s="224" t="s">
        <v>965</v>
      </c>
      <c r="C41" s="265"/>
      <c r="D41" s="231"/>
      <c r="E41" s="225">
        <v>7100</v>
      </c>
      <c r="F41" s="226">
        <f t="shared" si="0"/>
        <v>0</v>
      </c>
      <c r="G41" s="226">
        <f>G718</f>
        <v>0</v>
      </c>
      <c r="H41" s="226">
        <f>H718</f>
        <v>0</v>
      </c>
      <c r="I41" s="226">
        <f>I718</f>
        <v>0</v>
      </c>
      <c r="J41" s="2"/>
    </row>
    <row r="42" spans="1:10" s="3" customFormat="1" ht="31.5">
      <c r="A42" s="224" t="s">
        <v>42</v>
      </c>
      <c r="B42" s="224" t="s">
        <v>965</v>
      </c>
      <c r="C42" s="265"/>
      <c r="D42" s="227"/>
      <c r="E42" s="225">
        <v>8400</v>
      </c>
      <c r="F42" s="226">
        <f t="shared" si="0"/>
        <v>9.3</v>
      </c>
      <c r="G42" s="226">
        <f>G481</f>
        <v>0</v>
      </c>
      <c r="H42" s="226">
        <f>H481</f>
        <v>9.3</v>
      </c>
      <c r="I42" s="226">
        <f>I481</f>
        <v>0</v>
      </c>
      <c r="J42" s="2"/>
    </row>
    <row r="43" spans="1:10" s="3" customFormat="1" ht="31.5">
      <c r="A43" s="224" t="s">
        <v>958</v>
      </c>
      <c r="B43" s="224" t="s">
        <v>965</v>
      </c>
      <c r="C43" s="265"/>
      <c r="D43" s="227"/>
      <c r="E43" s="225">
        <v>8700</v>
      </c>
      <c r="F43" s="226">
        <f t="shared" si="0"/>
        <v>20</v>
      </c>
      <c r="G43" s="226">
        <f>G69+G130+G174+G280+G316+G482+G577+G719</f>
        <v>1</v>
      </c>
      <c r="H43" s="226">
        <f>H69+H130+H174+H280+H316+H482+H577+H719</f>
        <v>19</v>
      </c>
      <c r="I43" s="226">
        <f>I69+I130+I174+I280+I316+I482+I577+I719</f>
        <v>0</v>
      </c>
      <c r="J43" s="2"/>
    </row>
    <row r="44" spans="1:9" s="2" customFormat="1" ht="15.75">
      <c r="A44" s="175"/>
      <c r="B44" s="175"/>
      <c r="C44" s="275"/>
      <c r="D44" s="176"/>
      <c r="E44" s="177"/>
      <c r="F44" s="178"/>
      <c r="G44" s="178"/>
      <c r="H44" s="178"/>
      <c r="I44" s="178"/>
    </row>
    <row r="45" spans="1:9" s="2" customFormat="1" ht="16.5" thickBot="1">
      <c r="A45" s="234"/>
      <c r="B45" s="234"/>
      <c r="C45" s="295"/>
      <c r="D45" s="235"/>
      <c r="E45" s="236"/>
      <c r="F45" s="237"/>
      <c r="G45" s="237"/>
      <c r="H45" s="237"/>
      <c r="I45" s="237"/>
    </row>
    <row r="46" spans="1:9" s="245" customFormat="1" ht="21.75" thickBot="1" thickTop="1">
      <c r="A46" s="241" t="s">
        <v>3</v>
      </c>
      <c r="B46" s="241"/>
      <c r="C46" s="276"/>
      <c r="D46" s="242"/>
      <c r="E46" s="243"/>
      <c r="F46" s="244"/>
      <c r="G46" s="244"/>
      <c r="H46" s="244"/>
      <c r="I46" s="244"/>
    </row>
    <row r="47" spans="1:9" s="2" customFormat="1" ht="16.5" thickTop="1">
      <c r="A47" s="261"/>
      <c r="B47" s="297"/>
      <c r="C47" s="277"/>
      <c r="D47" s="238"/>
      <c r="E47" s="239"/>
      <c r="F47" s="240"/>
      <c r="G47" s="240"/>
      <c r="H47" s="240"/>
      <c r="I47" s="240"/>
    </row>
    <row r="48" spans="1:9" s="2" customFormat="1" ht="20.25">
      <c r="A48" s="264" t="s">
        <v>44</v>
      </c>
      <c r="B48" s="298"/>
      <c r="C48" s="278"/>
      <c r="D48" s="183"/>
      <c r="E48" s="180"/>
      <c r="F48" s="182"/>
      <c r="G48" s="182"/>
      <c r="H48" s="182"/>
      <c r="I48" s="182"/>
    </row>
    <row r="49" spans="1:9" s="2" customFormat="1" ht="15.75">
      <c r="A49" s="211"/>
      <c r="B49" s="299"/>
      <c r="C49" s="279"/>
      <c r="D49" s="181"/>
      <c r="E49" s="180"/>
      <c r="F49" s="182"/>
      <c r="G49" s="182"/>
      <c r="H49" s="182"/>
      <c r="I49" s="182"/>
    </row>
    <row r="50" spans="1:9" s="2" customFormat="1" ht="31.5">
      <c r="A50" s="162" t="s">
        <v>4</v>
      </c>
      <c r="B50" s="300"/>
      <c r="C50" s="280"/>
      <c r="D50" s="161"/>
      <c r="E50" s="184"/>
      <c r="F50" s="185"/>
      <c r="G50" s="185"/>
      <c r="H50" s="185"/>
      <c r="I50" s="185"/>
    </row>
    <row r="51" spans="1:9" s="2" customFormat="1" ht="15.75">
      <c r="A51" s="187"/>
      <c r="B51" s="301"/>
      <c r="C51" s="280"/>
      <c r="D51" s="186"/>
      <c r="E51" s="184"/>
      <c r="F51" s="185"/>
      <c r="G51" s="185"/>
      <c r="H51" s="185"/>
      <c r="I51" s="185"/>
    </row>
    <row r="52" spans="1:9" s="2" customFormat="1" ht="15.75">
      <c r="A52" s="187"/>
      <c r="B52" s="187"/>
      <c r="C52" s="281"/>
      <c r="D52" s="188"/>
      <c r="E52" s="184" t="s">
        <v>19</v>
      </c>
      <c r="F52" s="189"/>
      <c r="G52" s="189"/>
      <c r="H52" s="189"/>
      <c r="I52" s="189"/>
    </row>
    <row r="53" spans="1:9" s="2" customFormat="1" ht="15.75">
      <c r="A53" s="162" t="s">
        <v>5</v>
      </c>
      <c r="B53" s="162"/>
      <c r="C53" s="281"/>
      <c r="D53" s="163"/>
      <c r="E53" s="190"/>
      <c r="F53" s="189"/>
      <c r="G53" s="189"/>
      <c r="H53" s="189"/>
      <c r="I53" s="189"/>
    </row>
    <row r="54" spans="1:9" s="2" customFormat="1" ht="15.75">
      <c r="A54" s="162" t="s">
        <v>952</v>
      </c>
      <c r="B54" s="300" t="s">
        <v>966</v>
      </c>
      <c r="C54" s="280">
        <v>1</v>
      </c>
      <c r="D54" s="161"/>
      <c r="E54" s="190">
        <v>100</v>
      </c>
      <c r="F54" s="232">
        <f>G54+H54+I54</f>
        <v>37.5</v>
      </c>
      <c r="G54" s="232">
        <f aca="true" t="shared" si="6" ref="G54:I69">_xlfn.SUMIFS(G$1:G$65536,$D:$D,"&gt;1000",$D:$D,"&lt;2000",$J:$J,1,$E:$E,$E54)</f>
        <v>37</v>
      </c>
      <c r="H54" s="232">
        <f t="shared" si="6"/>
        <v>0.5</v>
      </c>
      <c r="I54" s="232">
        <f t="shared" si="6"/>
        <v>0</v>
      </c>
    </row>
    <row r="55" spans="1:9" s="2" customFormat="1" ht="15.75">
      <c r="A55" s="187" t="s">
        <v>22</v>
      </c>
      <c r="B55" s="300" t="s">
        <v>966</v>
      </c>
      <c r="C55" s="281">
        <v>1</v>
      </c>
      <c r="D55" s="188"/>
      <c r="E55" s="184">
        <v>111</v>
      </c>
      <c r="F55" s="233">
        <f aca="true" t="shared" si="7" ref="F55:F69">G55+H55+I55</f>
        <v>33.5</v>
      </c>
      <c r="G55" s="233">
        <f t="shared" si="6"/>
        <v>33</v>
      </c>
      <c r="H55" s="233">
        <f t="shared" si="6"/>
        <v>0.5</v>
      </c>
      <c r="I55" s="233">
        <f t="shared" si="6"/>
        <v>0</v>
      </c>
    </row>
    <row r="56" spans="1:9" s="2" customFormat="1" ht="15.75">
      <c r="A56" s="187" t="s">
        <v>23</v>
      </c>
      <c r="B56" s="300" t="s">
        <v>966</v>
      </c>
      <c r="C56" s="280">
        <v>1</v>
      </c>
      <c r="D56" s="188"/>
      <c r="E56" s="184">
        <v>112</v>
      </c>
      <c r="F56" s="233">
        <f t="shared" si="7"/>
        <v>4</v>
      </c>
      <c r="G56" s="233">
        <f t="shared" si="6"/>
        <v>4</v>
      </c>
      <c r="H56" s="233">
        <f t="shared" si="6"/>
        <v>0</v>
      </c>
      <c r="I56" s="233">
        <f t="shared" si="6"/>
        <v>0</v>
      </c>
    </row>
    <row r="57" spans="1:9" s="2" customFormat="1" ht="15.75">
      <c r="A57" s="162" t="s">
        <v>24</v>
      </c>
      <c r="B57" s="300" t="s">
        <v>966</v>
      </c>
      <c r="C57" s="281">
        <v>1</v>
      </c>
      <c r="D57" s="161"/>
      <c r="E57" s="190">
        <v>200</v>
      </c>
      <c r="F57" s="232">
        <f t="shared" si="7"/>
        <v>9</v>
      </c>
      <c r="G57" s="232">
        <f t="shared" si="6"/>
        <v>9</v>
      </c>
      <c r="H57" s="232">
        <f t="shared" si="6"/>
        <v>0</v>
      </c>
      <c r="I57" s="232">
        <f t="shared" si="6"/>
        <v>0</v>
      </c>
    </row>
    <row r="58" spans="1:9" s="2" customFormat="1" ht="15.75">
      <c r="A58" s="187" t="s">
        <v>25</v>
      </c>
      <c r="B58" s="300" t="s">
        <v>966</v>
      </c>
      <c r="C58" s="280">
        <v>1</v>
      </c>
      <c r="D58" s="186"/>
      <c r="E58" s="184">
        <v>210</v>
      </c>
      <c r="F58" s="233">
        <f t="shared" si="7"/>
        <v>1</v>
      </c>
      <c r="G58" s="233">
        <f t="shared" si="6"/>
        <v>1</v>
      </c>
      <c r="H58" s="233">
        <f t="shared" si="6"/>
        <v>0</v>
      </c>
      <c r="I58" s="233">
        <f t="shared" si="6"/>
        <v>0</v>
      </c>
    </row>
    <row r="59" spans="1:10" s="17" customFormat="1" ht="15.75">
      <c r="A59" s="187" t="s">
        <v>26</v>
      </c>
      <c r="B59" s="300" t="s">
        <v>966</v>
      </c>
      <c r="C59" s="281">
        <v>1</v>
      </c>
      <c r="D59" s="186"/>
      <c r="E59" s="184">
        <v>220</v>
      </c>
      <c r="F59" s="233">
        <f t="shared" si="7"/>
        <v>0</v>
      </c>
      <c r="G59" s="233">
        <f t="shared" si="6"/>
        <v>0</v>
      </c>
      <c r="H59" s="233">
        <f t="shared" si="6"/>
        <v>0</v>
      </c>
      <c r="I59" s="233">
        <f t="shared" si="6"/>
        <v>0</v>
      </c>
      <c r="J59" s="2"/>
    </row>
    <row r="60" spans="1:10" s="17" customFormat="1" ht="31.5">
      <c r="A60" s="187" t="s">
        <v>27</v>
      </c>
      <c r="B60" s="300" t="s">
        <v>966</v>
      </c>
      <c r="C60" s="280">
        <v>1</v>
      </c>
      <c r="D60" s="186"/>
      <c r="E60" s="184">
        <v>221</v>
      </c>
      <c r="F60" s="233">
        <f t="shared" si="7"/>
        <v>0</v>
      </c>
      <c r="G60" s="233">
        <f t="shared" si="6"/>
        <v>0</v>
      </c>
      <c r="H60" s="233">
        <f t="shared" si="6"/>
        <v>0</v>
      </c>
      <c r="I60" s="233">
        <f t="shared" si="6"/>
        <v>0</v>
      </c>
      <c r="J60" s="2"/>
    </row>
    <row r="61" spans="1:10" s="17" customFormat="1" ht="31.5">
      <c r="A61" s="187" t="s">
        <v>28</v>
      </c>
      <c r="B61" s="300" t="s">
        <v>966</v>
      </c>
      <c r="C61" s="281">
        <v>1</v>
      </c>
      <c r="D61" s="186"/>
      <c r="E61" s="184">
        <v>222</v>
      </c>
      <c r="F61" s="233">
        <f t="shared" si="7"/>
        <v>0</v>
      </c>
      <c r="G61" s="233">
        <f t="shared" si="6"/>
        <v>0</v>
      </c>
      <c r="H61" s="233">
        <f t="shared" si="6"/>
        <v>0</v>
      </c>
      <c r="I61" s="233">
        <f t="shared" si="6"/>
        <v>0</v>
      </c>
      <c r="J61" s="2"/>
    </row>
    <row r="62" spans="1:10" s="17" customFormat="1" ht="15.75">
      <c r="A62" s="187" t="s">
        <v>29</v>
      </c>
      <c r="B62" s="300" t="s">
        <v>966</v>
      </c>
      <c r="C62" s="280">
        <v>1</v>
      </c>
      <c r="D62" s="186"/>
      <c r="E62" s="184">
        <v>223</v>
      </c>
      <c r="F62" s="233">
        <f t="shared" si="7"/>
        <v>0</v>
      </c>
      <c r="G62" s="233">
        <f t="shared" si="6"/>
        <v>0</v>
      </c>
      <c r="H62" s="233">
        <f t="shared" si="6"/>
        <v>0</v>
      </c>
      <c r="I62" s="233">
        <f t="shared" si="6"/>
        <v>0</v>
      </c>
      <c r="J62" s="2"/>
    </row>
    <row r="63" spans="1:10" s="17" customFormat="1" ht="15.75">
      <c r="A63" s="187" t="s">
        <v>30</v>
      </c>
      <c r="B63" s="300" t="s">
        <v>966</v>
      </c>
      <c r="C63" s="281">
        <v>1</v>
      </c>
      <c r="D63" s="186"/>
      <c r="E63" s="184">
        <v>230</v>
      </c>
      <c r="F63" s="232">
        <f t="shared" si="7"/>
        <v>1</v>
      </c>
      <c r="G63" s="232">
        <f t="shared" si="6"/>
        <v>1</v>
      </c>
      <c r="H63" s="232">
        <f t="shared" si="6"/>
        <v>0</v>
      </c>
      <c r="I63" s="232">
        <f t="shared" si="6"/>
        <v>0</v>
      </c>
      <c r="J63" s="2"/>
    </row>
    <row r="64" spans="1:10" s="17" customFormat="1" ht="31.5">
      <c r="A64" s="187" t="s">
        <v>31</v>
      </c>
      <c r="B64" s="300" t="s">
        <v>966</v>
      </c>
      <c r="C64" s="280">
        <v>1</v>
      </c>
      <c r="D64" s="186"/>
      <c r="E64" s="184">
        <v>231</v>
      </c>
      <c r="F64" s="233">
        <f t="shared" si="7"/>
        <v>0</v>
      </c>
      <c r="G64" s="233">
        <f t="shared" si="6"/>
        <v>0</v>
      </c>
      <c r="H64" s="233">
        <f t="shared" si="6"/>
        <v>0</v>
      </c>
      <c r="I64" s="233">
        <f t="shared" si="6"/>
        <v>0</v>
      </c>
      <c r="J64" s="2"/>
    </row>
    <row r="65" spans="1:10" s="17" customFormat="1" ht="31.5">
      <c r="A65" s="187" t="s">
        <v>32</v>
      </c>
      <c r="B65" s="300" t="s">
        <v>966</v>
      </c>
      <c r="C65" s="281">
        <v>1</v>
      </c>
      <c r="D65" s="186"/>
      <c r="E65" s="184">
        <v>232</v>
      </c>
      <c r="F65" s="233">
        <f t="shared" si="7"/>
        <v>0</v>
      </c>
      <c r="G65" s="233">
        <f t="shared" si="6"/>
        <v>0</v>
      </c>
      <c r="H65" s="233">
        <f t="shared" si="6"/>
        <v>0</v>
      </c>
      <c r="I65" s="233">
        <f t="shared" si="6"/>
        <v>0</v>
      </c>
      <c r="J65" s="2"/>
    </row>
    <row r="66" spans="1:10" s="17" customFormat="1" ht="15.75">
      <c r="A66" s="187" t="s">
        <v>33</v>
      </c>
      <c r="B66" s="300" t="s">
        <v>966</v>
      </c>
      <c r="C66" s="280">
        <v>1</v>
      </c>
      <c r="D66" s="186"/>
      <c r="E66" s="184">
        <v>233</v>
      </c>
      <c r="F66" s="233">
        <f t="shared" si="7"/>
        <v>1</v>
      </c>
      <c r="G66" s="233">
        <f t="shared" si="6"/>
        <v>1</v>
      </c>
      <c r="H66" s="233">
        <f t="shared" si="6"/>
        <v>0</v>
      </c>
      <c r="I66" s="233">
        <f t="shared" si="6"/>
        <v>0</v>
      </c>
      <c r="J66" s="2"/>
    </row>
    <row r="67" spans="1:9" s="2" customFormat="1" ht="15.75">
      <c r="A67" s="187" t="s">
        <v>34</v>
      </c>
      <c r="B67" s="300" t="s">
        <v>966</v>
      </c>
      <c r="C67" s="281">
        <v>1</v>
      </c>
      <c r="D67" s="186"/>
      <c r="E67" s="184">
        <v>240</v>
      </c>
      <c r="F67" s="232">
        <f t="shared" si="7"/>
        <v>7</v>
      </c>
      <c r="G67" s="232">
        <f t="shared" si="6"/>
        <v>7</v>
      </c>
      <c r="H67" s="232">
        <f t="shared" si="6"/>
        <v>0</v>
      </c>
      <c r="I67" s="232">
        <f t="shared" si="6"/>
        <v>0</v>
      </c>
    </row>
    <row r="68" spans="1:9" s="2" customFormat="1" ht="15.75">
      <c r="A68" s="162" t="s">
        <v>35</v>
      </c>
      <c r="B68" s="300" t="s">
        <v>966</v>
      </c>
      <c r="C68" s="280">
        <v>1</v>
      </c>
      <c r="D68" s="188"/>
      <c r="E68" s="190">
        <v>600</v>
      </c>
      <c r="F68" s="232">
        <f t="shared" si="7"/>
        <v>16.5</v>
      </c>
      <c r="G68" s="232">
        <f t="shared" si="6"/>
        <v>0</v>
      </c>
      <c r="H68" s="232">
        <f t="shared" si="6"/>
        <v>16.5</v>
      </c>
      <c r="I68" s="232">
        <f t="shared" si="6"/>
        <v>0</v>
      </c>
    </row>
    <row r="69" spans="1:9" ht="15.75">
      <c r="A69" s="162" t="s">
        <v>958</v>
      </c>
      <c r="B69" s="300" t="s">
        <v>966</v>
      </c>
      <c r="C69" s="281">
        <v>1</v>
      </c>
      <c r="D69" s="188"/>
      <c r="E69" s="190">
        <v>8700</v>
      </c>
      <c r="F69" s="232">
        <f t="shared" si="7"/>
        <v>0</v>
      </c>
      <c r="G69" s="232">
        <f t="shared" si="6"/>
        <v>0</v>
      </c>
      <c r="H69" s="232">
        <f t="shared" si="6"/>
        <v>0</v>
      </c>
      <c r="I69" s="232">
        <f t="shared" si="6"/>
        <v>0</v>
      </c>
    </row>
    <row r="70" spans="1:9" s="2" customFormat="1" ht="15.75">
      <c r="A70" s="193"/>
      <c r="B70" s="193"/>
      <c r="C70" s="282"/>
      <c r="D70" s="194"/>
      <c r="E70" s="195"/>
      <c r="F70" s="196" t="s">
        <v>19</v>
      </c>
      <c r="G70" s="185"/>
      <c r="H70" s="185"/>
      <c r="I70" s="185"/>
    </row>
    <row r="71" spans="1:9" s="2" customFormat="1" ht="15.75">
      <c r="A71" s="197"/>
      <c r="B71" s="197"/>
      <c r="C71" s="282"/>
      <c r="D71" s="198"/>
      <c r="E71" s="199"/>
      <c r="F71" s="200" t="s">
        <v>19</v>
      </c>
      <c r="G71" s="185"/>
      <c r="H71" s="185"/>
      <c r="I71" s="185"/>
    </row>
    <row r="72" spans="1:9" s="2" customFormat="1" ht="15.75">
      <c r="A72" s="220" t="s">
        <v>52</v>
      </c>
      <c r="B72" s="220"/>
      <c r="C72" s="283"/>
      <c r="D72" s="312"/>
      <c r="E72" s="195"/>
      <c r="F72" s="200"/>
      <c r="G72" s="185"/>
      <c r="H72" s="185"/>
      <c r="I72" s="185"/>
    </row>
    <row r="73" spans="1:9" s="2" customFormat="1" ht="15.75">
      <c r="A73" s="282" t="s">
        <v>975</v>
      </c>
      <c r="B73" s="197"/>
      <c r="C73" s="282"/>
      <c r="D73" s="313" t="s">
        <v>972</v>
      </c>
      <c r="E73" s="199"/>
      <c r="F73" s="200">
        <f>+IF(D73="Неактивен","ДЕЙНОСТТА Е ЗАКРИТА СЧИТАНO OT   →","")</f>
      </c>
      <c r="G73" s="185"/>
      <c r="H73" s="311"/>
      <c r="I73" s="185"/>
    </row>
    <row r="74" spans="1:10" s="17" customFormat="1" ht="15.75">
      <c r="A74" s="197" t="s">
        <v>5</v>
      </c>
      <c r="B74" s="302"/>
      <c r="C74" s="284"/>
      <c r="D74" s="201"/>
      <c r="E74" s="199"/>
      <c r="F74" s="200" t="s">
        <v>19</v>
      </c>
      <c r="G74" s="185"/>
      <c r="H74" s="185"/>
      <c r="I74" s="185"/>
      <c r="J74" s="2"/>
    </row>
    <row r="75" spans="1:11" s="17" customFormat="1" ht="15.75">
      <c r="A75" s="197" t="s">
        <v>952</v>
      </c>
      <c r="B75" s="302" t="s">
        <v>967</v>
      </c>
      <c r="C75" s="284">
        <v>1</v>
      </c>
      <c r="D75" s="201">
        <f>VALUE(LEFT(A72,3))+INT(VALUE(LEFT(A72,3))/100)*1000</f>
        <v>1117</v>
      </c>
      <c r="E75" s="199">
        <v>100</v>
      </c>
      <c r="F75" s="191">
        <f>G75+H75+I75</f>
        <v>0</v>
      </c>
      <c r="G75" s="202">
        <f>G76+G77</f>
        <v>0</v>
      </c>
      <c r="H75" s="202">
        <f>H76+H77</f>
        <v>0</v>
      </c>
      <c r="I75" s="202">
        <f>I76+I77</f>
        <v>0</v>
      </c>
      <c r="J75" s="2">
        <f ca="1">IF(OFFSET(D75,-2,0,)="Активен",1,0)</f>
        <v>1</v>
      </c>
      <c r="K75" s="314"/>
    </row>
    <row r="76" spans="1:11" s="17" customFormat="1" ht="15.75">
      <c r="A76" s="193" t="s">
        <v>22</v>
      </c>
      <c r="B76" s="302" t="s">
        <v>967</v>
      </c>
      <c r="C76" s="284">
        <v>1</v>
      </c>
      <c r="D76" s="201">
        <f>VALUE(LEFT(A72,3))+INT(VALUE(LEFT(A72,3))/100)*1000</f>
        <v>1117</v>
      </c>
      <c r="E76" s="195">
        <v>111</v>
      </c>
      <c r="F76" s="192">
        <f>G76+H76+I76</f>
        <v>0</v>
      </c>
      <c r="G76" s="246"/>
      <c r="H76" s="246"/>
      <c r="I76" s="246"/>
      <c r="J76" s="2">
        <f ca="1">IF(OFFSET(D76,-3,0,)="Активен",1,0)</f>
        <v>1</v>
      </c>
      <c r="K76" s="314">
        <f>+IF(J76=0,"Избран е неактивен статус на дейността!","")</f>
      </c>
    </row>
    <row r="77" spans="1:11" s="17" customFormat="1" ht="15.75">
      <c r="A77" s="193" t="s">
        <v>23</v>
      </c>
      <c r="B77" s="302" t="s">
        <v>967</v>
      </c>
      <c r="C77" s="284">
        <v>1</v>
      </c>
      <c r="D77" s="201">
        <f>VALUE(LEFT(A72,3))+INT(VALUE(LEFT(A72,3))/100)*1000</f>
        <v>1117</v>
      </c>
      <c r="E77" s="195">
        <v>112</v>
      </c>
      <c r="F77" s="192">
        <f>G77+H77+I77</f>
        <v>0</v>
      </c>
      <c r="G77" s="246"/>
      <c r="H77" s="246"/>
      <c r="I77" s="246"/>
      <c r="J77" s="2">
        <f ca="1">IF(OFFSET(D77,-4,0,)="Активен",1,0)</f>
        <v>1</v>
      </c>
      <c r="K77" s="314">
        <f>+IF(J77=0,"Данните за тази дейност няма да участват в рекапитулациите.","")</f>
      </c>
    </row>
    <row r="78" spans="1:10" ht="15.75">
      <c r="A78" s="197" t="s">
        <v>968</v>
      </c>
      <c r="B78" s="302" t="s">
        <v>967</v>
      </c>
      <c r="C78" s="284">
        <v>1</v>
      </c>
      <c r="D78" s="198">
        <f>VALUE(LEFT(A72,3))+INT(VALUE(LEFT(A72,3))/100)*1000</f>
        <v>1117</v>
      </c>
      <c r="E78" s="199">
        <v>8700</v>
      </c>
      <c r="F78" s="191">
        <f>G78+H78+I78</f>
        <v>0</v>
      </c>
      <c r="G78" s="247"/>
      <c r="H78" s="247"/>
      <c r="I78" s="247"/>
      <c r="J78" s="2">
        <f ca="1">IF(OFFSET(D78,-5,0,)="Активен",1,0)</f>
        <v>1</v>
      </c>
    </row>
    <row r="79" spans="1:10" s="17" customFormat="1" ht="15.75">
      <c r="A79" s="193"/>
      <c r="B79" s="303"/>
      <c r="C79" s="284"/>
      <c r="D79" s="203"/>
      <c r="E79" s="195"/>
      <c r="F79" s="200" t="s">
        <v>19</v>
      </c>
      <c r="G79" s="185"/>
      <c r="H79" s="185"/>
      <c r="I79" s="185"/>
      <c r="J79" s="2"/>
    </row>
    <row r="80" spans="1:9" s="2" customFormat="1" ht="15.75">
      <c r="A80" s="221" t="s">
        <v>53</v>
      </c>
      <c r="B80" s="221"/>
      <c r="C80" s="285"/>
      <c r="D80" s="198"/>
      <c r="E80" s="195"/>
      <c r="F80" s="200" t="s">
        <v>19</v>
      </c>
      <c r="G80" s="185"/>
      <c r="H80" s="185"/>
      <c r="I80" s="185"/>
    </row>
    <row r="81" spans="1:9" s="2" customFormat="1" ht="15.75">
      <c r="A81" s="282" t="s">
        <v>975</v>
      </c>
      <c r="B81" s="197"/>
      <c r="C81" s="282"/>
      <c r="D81" s="313" t="s">
        <v>972</v>
      </c>
      <c r="E81" s="199"/>
      <c r="F81" s="200">
        <f>+IF(D81="Неактивен","ДЕЙНОСТТА Е ЗАКРИТА СЧИТАНO OT   →","")</f>
      </c>
      <c r="G81" s="185"/>
      <c r="H81" s="311"/>
      <c r="I81" s="185"/>
    </row>
    <row r="82" spans="1:9" s="2" customFormat="1" ht="15.75">
      <c r="A82" s="197" t="s">
        <v>5</v>
      </c>
      <c r="B82" s="197"/>
      <c r="C82" s="282"/>
      <c r="D82" s="198"/>
      <c r="E82" s="199"/>
      <c r="F82" s="200" t="s">
        <v>19</v>
      </c>
      <c r="G82" s="185"/>
      <c r="H82" s="185"/>
      <c r="I82" s="185"/>
    </row>
    <row r="83" spans="1:10" s="2" customFormat="1" ht="15.75">
      <c r="A83" s="197" t="s">
        <v>952</v>
      </c>
      <c r="B83" s="302" t="s">
        <v>967</v>
      </c>
      <c r="C83" s="284">
        <v>1</v>
      </c>
      <c r="D83" s="198">
        <f>VALUE(LEFT(A80,3))+INT(VALUE(LEFT(A80,3))/100)*1000</f>
        <v>1122</v>
      </c>
      <c r="E83" s="199">
        <v>100</v>
      </c>
      <c r="F83" s="191">
        <f>G83+H83+I83</f>
        <v>37</v>
      </c>
      <c r="G83" s="202">
        <f>G84+G85</f>
        <v>37</v>
      </c>
      <c r="H83" s="202">
        <f>H84+H85</f>
        <v>0</v>
      </c>
      <c r="I83" s="202">
        <f>I84+I85</f>
        <v>0</v>
      </c>
      <c r="J83" s="2">
        <f>+IF($D$81="Активен",1,0)</f>
        <v>1</v>
      </c>
    </row>
    <row r="84" spans="1:11" s="2" customFormat="1" ht="15.75">
      <c r="A84" s="193" t="s">
        <v>22</v>
      </c>
      <c r="B84" s="302" t="s">
        <v>967</v>
      </c>
      <c r="C84" s="284">
        <v>1</v>
      </c>
      <c r="D84" s="198">
        <f>VALUE(LEFT(A80,3))+INT(VALUE(LEFT(A80,3))/100)*1000</f>
        <v>1122</v>
      </c>
      <c r="E84" s="195">
        <v>111</v>
      </c>
      <c r="F84" s="192">
        <f>G84+H84+I84</f>
        <v>33</v>
      </c>
      <c r="G84" s="246">
        <v>33</v>
      </c>
      <c r="H84" s="246"/>
      <c r="I84" s="246"/>
      <c r="J84" s="2">
        <f aca="true" t="shared" si="8" ref="J84:J97">+IF($D$81="Активен",1,0)</f>
        <v>1</v>
      </c>
      <c r="K84" s="314">
        <f>+IF(J84=0,"Избран е неактивен статус на дейността!","")</f>
      </c>
    </row>
    <row r="85" spans="1:11" s="2" customFormat="1" ht="15.75">
      <c r="A85" s="193" t="s">
        <v>23</v>
      </c>
      <c r="B85" s="302" t="s">
        <v>967</v>
      </c>
      <c r="C85" s="284">
        <v>1</v>
      </c>
      <c r="D85" s="198">
        <f>VALUE(LEFT(A80,3))+INT(VALUE(LEFT(A80,3))/100)*1000</f>
        <v>1122</v>
      </c>
      <c r="E85" s="195">
        <v>112</v>
      </c>
      <c r="F85" s="192">
        <f>G85+H85+I85</f>
        <v>4</v>
      </c>
      <c r="G85" s="246">
        <v>4</v>
      </c>
      <c r="H85" s="246"/>
      <c r="I85" s="246"/>
      <c r="J85" s="2">
        <f t="shared" si="8"/>
        <v>1</v>
      </c>
      <c r="K85" s="314">
        <f>+IF(J85=0,"Данните за тази дейност няма да участват в рекапитулациите.","")</f>
      </c>
    </row>
    <row r="86" spans="1:10" s="2" customFormat="1" ht="15.75">
      <c r="A86" s="197" t="s">
        <v>24</v>
      </c>
      <c r="B86" s="302" t="s">
        <v>967</v>
      </c>
      <c r="C86" s="284">
        <v>1</v>
      </c>
      <c r="D86" s="198">
        <f>VALUE(LEFT(A80,3))+INT(VALUE(LEFT(A80,3))/100)*1000</f>
        <v>1122</v>
      </c>
      <c r="E86" s="199">
        <v>200</v>
      </c>
      <c r="F86" s="191">
        <f>G86+H86+I86</f>
        <v>9</v>
      </c>
      <c r="G86" s="204">
        <f>+G87+G88+G92+G96</f>
        <v>9</v>
      </c>
      <c r="H86" s="204">
        <f>+H87+H88+H92+H96</f>
        <v>0</v>
      </c>
      <c r="I86" s="204">
        <f>+I87+I88+I92+I96</f>
        <v>0</v>
      </c>
      <c r="J86" s="2">
        <f t="shared" si="8"/>
        <v>1</v>
      </c>
    </row>
    <row r="87" spans="1:10" s="2" customFormat="1" ht="15.75">
      <c r="A87" s="193" t="s">
        <v>25</v>
      </c>
      <c r="B87" s="302" t="s">
        <v>967</v>
      </c>
      <c r="C87" s="284">
        <v>1</v>
      </c>
      <c r="D87" s="198">
        <f>VALUE(LEFT(A80,3))+INT(VALUE(LEFT(A80,3))/100)*1000</f>
        <v>1122</v>
      </c>
      <c r="E87" s="195">
        <v>210</v>
      </c>
      <c r="F87" s="192">
        <f>G87+H87+I87</f>
        <v>1</v>
      </c>
      <c r="G87" s="246">
        <v>1</v>
      </c>
      <c r="H87" s="246"/>
      <c r="I87" s="246"/>
      <c r="J87" s="2">
        <f t="shared" si="8"/>
        <v>1</v>
      </c>
    </row>
    <row r="88" spans="1:10" s="17" customFormat="1" ht="15.75">
      <c r="A88" s="193" t="s">
        <v>26</v>
      </c>
      <c r="B88" s="302" t="s">
        <v>967</v>
      </c>
      <c r="C88" s="284">
        <v>1</v>
      </c>
      <c r="D88" s="198">
        <f>VALUE(LEFT(A80,3))+INT(VALUE(LEFT(A80,3))/100)*1000</f>
        <v>1122</v>
      </c>
      <c r="E88" s="195">
        <v>220</v>
      </c>
      <c r="F88" s="192">
        <f aca="true" t="shared" si="9" ref="F88:F97">G88+H88+I88</f>
        <v>0</v>
      </c>
      <c r="G88" s="205">
        <f>+G89+G90+G91</f>
        <v>0</v>
      </c>
      <c r="H88" s="205">
        <f>+H89+H90+H91</f>
        <v>0</v>
      </c>
      <c r="I88" s="205">
        <f>+I89+I90+I91</f>
        <v>0</v>
      </c>
      <c r="J88" s="2">
        <f t="shared" si="8"/>
        <v>1</v>
      </c>
    </row>
    <row r="89" spans="1:10" s="17" customFormat="1" ht="15.75">
      <c r="A89" s="193" t="s">
        <v>27</v>
      </c>
      <c r="B89" s="302" t="s">
        <v>967</v>
      </c>
      <c r="C89" s="284">
        <v>1</v>
      </c>
      <c r="D89" s="198">
        <f>VALUE(LEFT(A80,3))+INT(VALUE(LEFT(A80,3))/100)*1000</f>
        <v>1122</v>
      </c>
      <c r="E89" s="195">
        <v>221</v>
      </c>
      <c r="F89" s="192">
        <f t="shared" si="9"/>
        <v>0</v>
      </c>
      <c r="G89" s="246"/>
      <c r="H89" s="246"/>
      <c r="I89" s="246"/>
      <c r="J89" s="2">
        <f t="shared" si="8"/>
        <v>1</v>
      </c>
    </row>
    <row r="90" spans="1:10" s="17" customFormat="1" ht="15.75">
      <c r="A90" s="193" t="s">
        <v>28</v>
      </c>
      <c r="B90" s="302" t="s">
        <v>967</v>
      </c>
      <c r="C90" s="284">
        <v>1</v>
      </c>
      <c r="D90" s="198">
        <f>VALUE(LEFT(A80,3))+INT(VALUE(LEFT(A80,3))/100)*1000</f>
        <v>1122</v>
      </c>
      <c r="E90" s="195">
        <v>222</v>
      </c>
      <c r="F90" s="192">
        <f t="shared" si="9"/>
        <v>0</v>
      </c>
      <c r="G90" s="246"/>
      <c r="H90" s="246"/>
      <c r="I90" s="246"/>
      <c r="J90" s="2">
        <f t="shared" si="8"/>
        <v>1</v>
      </c>
    </row>
    <row r="91" spans="1:10" s="17" customFormat="1" ht="15.75">
      <c r="A91" s="193" t="s">
        <v>29</v>
      </c>
      <c r="B91" s="302" t="s">
        <v>967</v>
      </c>
      <c r="C91" s="284">
        <v>1</v>
      </c>
      <c r="D91" s="198">
        <f>VALUE(LEFT(A80,3))+INT(VALUE(LEFT(A80,3))/100)*1000</f>
        <v>1122</v>
      </c>
      <c r="E91" s="195">
        <v>223</v>
      </c>
      <c r="F91" s="192">
        <f t="shared" si="9"/>
        <v>0</v>
      </c>
      <c r="G91" s="246"/>
      <c r="H91" s="246"/>
      <c r="I91" s="246"/>
      <c r="J91" s="2">
        <f t="shared" si="8"/>
        <v>1</v>
      </c>
    </row>
    <row r="92" spans="1:10" s="17" customFormat="1" ht="15.75">
      <c r="A92" s="193" t="s">
        <v>30</v>
      </c>
      <c r="B92" s="302" t="s">
        <v>967</v>
      </c>
      <c r="C92" s="284">
        <v>1</v>
      </c>
      <c r="D92" s="198">
        <f>VALUE(LEFT(A80,3))+INT(VALUE(LEFT(A80,3))/100)*1000</f>
        <v>1122</v>
      </c>
      <c r="E92" s="195">
        <v>230</v>
      </c>
      <c r="F92" s="191">
        <f t="shared" si="9"/>
        <v>1</v>
      </c>
      <c r="G92" s="206">
        <f>+G93+G94+G95</f>
        <v>1</v>
      </c>
      <c r="H92" s="206">
        <f>+H93+H94+H95</f>
        <v>0</v>
      </c>
      <c r="I92" s="206">
        <f>+I93+I94+I95</f>
        <v>0</v>
      </c>
      <c r="J92" s="2">
        <f t="shared" si="8"/>
        <v>1</v>
      </c>
    </row>
    <row r="93" spans="1:10" s="17" customFormat="1" ht="15.75">
      <c r="A93" s="193" t="s">
        <v>31</v>
      </c>
      <c r="B93" s="302" t="s">
        <v>967</v>
      </c>
      <c r="C93" s="284">
        <v>1</v>
      </c>
      <c r="D93" s="198">
        <f>VALUE(LEFT(A80,3))+INT(VALUE(LEFT(A80,3))/100)*1000</f>
        <v>1122</v>
      </c>
      <c r="E93" s="195">
        <v>231</v>
      </c>
      <c r="F93" s="192">
        <f t="shared" si="9"/>
        <v>0</v>
      </c>
      <c r="G93" s="246"/>
      <c r="H93" s="246"/>
      <c r="I93" s="246"/>
      <c r="J93" s="2">
        <f t="shared" si="8"/>
        <v>1</v>
      </c>
    </row>
    <row r="94" spans="1:10" s="17" customFormat="1" ht="15.75">
      <c r="A94" s="193" t="s">
        <v>32</v>
      </c>
      <c r="B94" s="302" t="s">
        <v>967</v>
      </c>
      <c r="C94" s="284">
        <v>1</v>
      </c>
      <c r="D94" s="198">
        <f>VALUE(LEFT(A80,3))+INT(VALUE(LEFT(A80,3))/100)*1000</f>
        <v>1122</v>
      </c>
      <c r="E94" s="195">
        <v>232</v>
      </c>
      <c r="F94" s="192">
        <f t="shared" si="9"/>
        <v>0</v>
      </c>
      <c r="G94" s="246"/>
      <c r="H94" s="246"/>
      <c r="I94" s="246"/>
      <c r="J94" s="2">
        <f t="shared" si="8"/>
        <v>1</v>
      </c>
    </row>
    <row r="95" spans="1:10" s="17" customFormat="1" ht="15.75">
      <c r="A95" s="193" t="s">
        <v>33</v>
      </c>
      <c r="B95" s="302" t="s">
        <v>967</v>
      </c>
      <c r="C95" s="284">
        <v>1</v>
      </c>
      <c r="D95" s="198">
        <f>VALUE(LEFT(A80,3))+INT(VALUE(LEFT(A80,3))/100)*1000</f>
        <v>1122</v>
      </c>
      <c r="E95" s="195">
        <v>233</v>
      </c>
      <c r="F95" s="192">
        <f t="shared" si="9"/>
        <v>1</v>
      </c>
      <c r="G95" s="246">
        <v>1</v>
      </c>
      <c r="H95" s="246"/>
      <c r="I95" s="246"/>
      <c r="J95" s="2">
        <f t="shared" si="8"/>
        <v>1</v>
      </c>
    </row>
    <row r="96" spans="1:10" s="2" customFormat="1" ht="15.75">
      <c r="A96" s="193" t="s">
        <v>34</v>
      </c>
      <c r="B96" s="302" t="s">
        <v>967</v>
      </c>
      <c r="C96" s="284">
        <v>1</v>
      </c>
      <c r="D96" s="198">
        <f>VALUE(LEFT(A80,3))+INT(VALUE(LEFT(A80,3))/100)*1000</f>
        <v>1122</v>
      </c>
      <c r="E96" s="195">
        <v>240</v>
      </c>
      <c r="F96" s="191">
        <f t="shared" si="9"/>
        <v>7</v>
      </c>
      <c r="G96" s="246">
        <v>7</v>
      </c>
      <c r="H96" s="246"/>
      <c r="I96" s="246"/>
      <c r="J96" s="2">
        <f t="shared" si="8"/>
        <v>1</v>
      </c>
    </row>
    <row r="97" spans="1:10" ht="15.75">
      <c r="A97" s="197" t="s">
        <v>968</v>
      </c>
      <c r="B97" s="302" t="s">
        <v>967</v>
      </c>
      <c r="C97" s="284">
        <v>1</v>
      </c>
      <c r="D97" s="198">
        <f>VALUE(LEFT(A80,3))+INT(VALUE(LEFT(A80,3))/100)*1000</f>
        <v>1122</v>
      </c>
      <c r="E97" s="199">
        <v>8700</v>
      </c>
      <c r="F97" s="191">
        <f t="shared" si="9"/>
        <v>0</v>
      </c>
      <c r="G97" s="247"/>
      <c r="H97" s="247"/>
      <c r="I97" s="247"/>
      <c r="J97" s="2">
        <f t="shared" si="8"/>
        <v>1</v>
      </c>
    </row>
    <row r="98" spans="1:9" s="2" customFormat="1" ht="15.75">
      <c r="A98" s="193"/>
      <c r="B98" s="193"/>
      <c r="C98" s="282"/>
      <c r="D98" s="194"/>
      <c r="E98" s="195"/>
      <c r="F98" s="200" t="s">
        <v>19</v>
      </c>
      <c r="G98" s="185"/>
      <c r="H98" s="185"/>
      <c r="I98" s="185"/>
    </row>
    <row r="99" spans="1:9" s="2" customFormat="1" ht="15.75">
      <c r="A99" s="221" t="s">
        <v>54</v>
      </c>
      <c r="B99" s="221"/>
      <c r="C99" s="285"/>
      <c r="D99" s="198"/>
      <c r="E99" s="195"/>
      <c r="F99" s="200" t="s">
        <v>19</v>
      </c>
      <c r="G99" s="185"/>
      <c r="H99" s="185"/>
      <c r="I99" s="185"/>
    </row>
    <row r="100" spans="1:9" s="2" customFormat="1" ht="15.75">
      <c r="A100" s="282" t="s">
        <v>975</v>
      </c>
      <c r="B100" s="197"/>
      <c r="C100" s="282"/>
      <c r="D100" s="313" t="s">
        <v>972</v>
      </c>
      <c r="E100" s="199"/>
      <c r="F100" s="200">
        <f>+IF(D100="Неактивен","ДЕЙНОСТТА Е ЗАКРИТА СЧИТАНO OT   →","")</f>
      </c>
      <c r="G100" s="185"/>
      <c r="H100" s="311"/>
      <c r="I100" s="185"/>
    </row>
    <row r="101" spans="1:9" s="2" customFormat="1" ht="15.75">
      <c r="A101" s="197" t="s">
        <v>5</v>
      </c>
      <c r="B101" s="197"/>
      <c r="C101" s="282"/>
      <c r="D101" s="198"/>
      <c r="E101" s="199"/>
      <c r="F101" s="200" t="s">
        <v>19</v>
      </c>
      <c r="G101" s="185"/>
      <c r="H101" s="185"/>
      <c r="I101" s="185"/>
    </row>
    <row r="102" spans="1:10" s="2" customFormat="1" ht="15.75">
      <c r="A102" s="197" t="s">
        <v>952</v>
      </c>
      <c r="B102" s="302" t="s">
        <v>967</v>
      </c>
      <c r="C102" s="284">
        <v>1</v>
      </c>
      <c r="D102" s="198">
        <f>VALUE(LEFT(A99,3))+INT(VALUE(LEFT(A99,3))/100)*1000</f>
        <v>1123</v>
      </c>
      <c r="E102" s="199">
        <v>100</v>
      </c>
      <c r="F102" s="191">
        <f>G102+H102+I102</f>
        <v>0.5</v>
      </c>
      <c r="G102" s="202">
        <f>G103+G104</f>
        <v>0</v>
      </c>
      <c r="H102" s="202">
        <f>H103+H104</f>
        <v>0.5</v>
      </c>
      <c r="I102" s="202">
        <f>I103+I104</f>
        <v>0</v>
      </c>
      <c r="J102" s="2">
        <f>+IF($D$100="Активен",1,0)</f>
        <v>1</v>
      </c>
    </row>
    <row r="103" spans="1:11" s="2" customFormat="1" ht="15.75">
      <c r="A103" s="193" t="s">
        <v>22</v>
      </c>
      <c r="B103" s="302" t="s">
        <v>967</v>
      </c>
      <c r="C103" s="284">
        <v>1</v>
      </c>
      <c r="D103" s="198">
        <f>VALUE(LEFT(A99,3))+INT(VALUE(LEFT(A99,3))/100)*1000</f>
        <v>1123</v>
      </c>
      <c r="E103" s="195">
        <v>111</v>
      </c>
      <c r="F103" s="192">
        <f>G103+H103+I103</f>
        <v>0.5</v>
      </c>
      <c r="G103" s="246"/>
      <c r="H103" s="246">
        <v>0.5</v>
      </c>
      <c r="I103" s="246"/>
      <c r="J103" s="2">
        <f>+IF($D$100="Активен",1,0)</f>
        <v>1</v>
      </c>
      <c r="K103" s="314">
        <f>+IF(J103=0,"Избран е неактивен статус на дейността!","")</f>
      </c>
    </row>
    <row r="104" spans="1:11" s="2" customFormat="1" ht="15.75">
      <c r="A104" s="193" t="s">
        <v>23</v>
      </c>
      <c r="B104" s="302" t="s">
        <v>967</v>
      </c>
      <c r="C104" s="284">
        <v>1</v>
      </c>
      <c r="D104" s="198">
        <f>VALUE(LEFT(A99,3))+INT(VALUE(LEFT(A99,3))/100)*1000</f>
        <v>1123</v>
      </c>
      <c r="E104" s="195">
        <v>112</v>
      </c>
      <c r="F104" s="192">
        <f>G104+H104+I104</f>
        <v>0</v>
      </c>
      <c r="G104" s="246"/>
      <c r="H104" s="246"/>
      <c r="I104" s="246"/>
      <c r="J104" s="2">
        <f>+IF($D$100="Активен",1,0)</f>
        <v>1</v>
      </c>
      <c r="K104" s="314">
        <f>+IF(J104=0,"Данните за тази дейност няма да участват в рекапитулациите.","")</f>
      </c>
    </row>
    <row r="105" spans="1:10" s="2" customFormat="1" ht="15.75">
      <c r="A105" s="197" t="s">
        <v>35</v>
      </c>
      <c r="B105" s="302" t="s">
        <v>967</v>
      </c>
      <c r="C105" s="284">
        <v>1</v>
      </c>
      <c r="D105" s="198">
        <f>VALUE(LEFT(A99,3))+INT(VALUE(LEFT(A99,3))/100)*1000</f>
        <v>1123</v>
      </c>
      <c r="E105" s="199">
        <v>600</v>
      </c>
      <c r="F105" s="191">
        <f>G105+H105+I105</f>
        <v>16.5</v>
      </c>
      <c r="G105" s="247"/>
      <c r="H105" s="247">
        <v>16.5</v>
      </c>
      <c r="I105" s="247"/>
      <c r="J105" s="2">
        <f>+IF($D$100="Активен",1,0)</f>
        <v>1</v>
      </c>
    </row>
    <row r="106" spans="1:10" ht="15.75">
      <c r="A106" s="197" t="s">
        <v>968</v>
      </c>
      <c r="B106" s="302" t="s">
        <v>967</v>
      </c>
      <c r="C106" s="284">
        <v>1</v>
      </c>
      <c r="D106" s="198">
        <f>VALUE(LEFT(A99,3))+INT(VALUE(LEFT(A99,3))/100)*1000</f>
        <v>1123</v>
      </c>
      <c r="E106" s="199">
        <v>8700</v>
      </c>
      <c r="F106" s="191">
        <f>G106+H106+I106</f>
        <v>0</v>
      </c>
      <c r="G106" s="247"/>
      <c r="H106" s="247"/>
      <c r="I106" s="247"/>
      <c r="J106" s="2">
        <f>+IF($D$100="Активен",1,0)</f>
        <v>1</v>
      </c>
    </row>
    <row r="107" spans="1:9" ht="15.75">
      <c r="A107" s="197"/>
      <c r="B107" s="197"/>
      <c r="C107" s="282"/>
      <c r="D107" s="198"/>
      <c r="E107" s="199"/>
      <c r="F107" s="200"/>
      <c r="G107" s="185"/>
      <c r="H107" s="185"/>
      <c r="I107" s="185"/>
    </row>
    <row r="108" spans="1:9" ht="31.5">
      <c r="A108" s="221" t="s">
        <v>947</v>
      </c>
      <c r="B108" s="221"/>
      <c r="C108" s="285"/>
      <c r="D108" s="198"/>
      <c r="E108" s="199"/>
      <c r="F108" s="200"/>
      <c r="G108" s="185"/>
      <c r="H108" s="185"/>
      <c r="I108" s="185"/>
    </row>
    <row r="109" spans="1:9" s="2" customFormat="1" ht="15.75">
      <c r="A109" s="282" t="s">
        <v>975</v>
      </c>
      <c r="B109" s="197"/>
      <c r="C109" s="282"/>
      <c r="D109" s="313" t="s">
        <v>972</v>
      </c>
      <c r="E109" s="199"/>
      <c r="F109" s="200">
        <f>+IF(D109="Неактивен","ДЕЙНОСТТА Е ЗАКРИТА СЧИТАНO OT   →","")</f>
      </c>
      <c r="G109" s="185"/>
      <c r="H109" s="311"/>
      <c r="I109" s="185"/>
    </row>
    <row r="110" spans="1:9" ht="15.75">
      <c r="A110" s="197" t="s">
        <v>5</v>
      </c>
      <c r="B110" s="197"/>
      <c r="C110" s="282"/>
      <c r="D110" s="198"/>
      <c r="E110" s="199"/>
      <c r="F110" s="200"/>
      <c r="G110" s="185"/>
      <c r="H110" s="185"/>
      <c r="I110" s="185"/>
    </row>
    <row r="111" spans="1:10" ht="15.75">
      <c r="A111" s="197" t="s">
        <v>952</v>
      </c>
      <c r="B111" s="302" t="s">
        <v>967</v>
      </c>
      <c r="C111" s="284">
        <v>1</v>
      </c>
      <c r="D111" s="198">
        <f>VALUE(LEFT(A108,3))+INT(VALUE(LEFT(A108,3))/100)*1000</f>
        <v>1128</v>
      </c>
      <c r="E111" s="199">
        <v>100</v>
      </c>
      <c r="F111" s="191">
        <f>G111+H111+I111</f>
        <v>0</v>
      </c>
      <c r="G111" s="202">
        <f>G112+G113</f>
        <v>0</v>
      </c>
      <c r="H111" s="202">
        <f>H112+H113</f>
        <v>0</v>
      </c>
      <c r="I111" s="202">
        <f>I112+I113</f>
        <v>0</v>
      </c>
      <c r="J111" s="2">
        <f ca="1">IF(OFFSET(D111,-2,0,)="Активен",1,0)</f>
        <v>1</v>
      </c>
    </row>
    <row r="112" spans="1:11" ht="15.75">
      <c r="A112" s="193" t="s">
        <v>22</v>
      </c>
      <c r="B112" s="302" t="s">
        <v>967</v>
      </c>
      <c r="C112" s="284">
        <v>1</v>
      </c>
      <c r="D112" s="198">
        <f>VALUE(LEFT(A108,3))+INT(VALUE(LEFT(A108,3))/100)*1000</f>
        <v>1128</v>
      </c>
      <c r="E112" s="195">
        <v>111</v>
      </c>
      <c r="F112" s="192">
        <f>G112+H112+I112</f>
        <v>0</v>
      </c>
      <c r="G112" s="246"/>
      <c r="H112" s="246"/>
      <c r="I112" s="246"/>
      <c r="J112" s="2">
        <f ca="1">IF(OFFSET(D112,-3,0,)="Активен",1,0)</f>
        <v>1</v>
      </c>
      <c r="K112" s="314">
        <f>+IF(J112=0,"Избран е неактивен статус на дейността!","")</f>
      </c>
    </row>
    <row r="113" spans="1:11" ht="15.75">
      <c r="A113" s="193" t="s">
        <v>23</v>
      </c>
      <c r="B113" s="302" t="s">
        <v>967</v>
      </c>
      <c r="C113" s="284">
        <v>1</v>
      </c>
      <c r="D113" s="198">
        <f>VALUE(LEFT(A108,3))+INT(VALUE(LEFT(A108,3))/100)*1000</f>
        <v>1128</v>
      </c>
      <c r="E113" s="195">
        <v>112</v>
      </c>
      <c r="F113" s="192">
        <f>G113+H113+I113</f>
        <v>0</v>
      </c>
      <c r="G113" s="246"/>
      <c r="H113" s="246"/>
      <c r="I113" s="246"/>
      <c r="J113" s="2">
        <f ca="1">IF(OFFSET(D113,-4,0,)="Активен",1,0)</f>
        <v>1</v>
      </c>
      <c r="K113" s="314">
        <f>+IF(J113=0,"Данните за тази дейност няма да участват в рекапитулациите.","")</f>
      </c>
    </row>
    <row r="114" spans="1:10" ht="15.75">
      <c r="A114" s="197" t="s">
        <v>968</v>
      </c>
      <c r="B114" s="302" t="s">
        <v>967</v>
      </c>
      <c r="C114" s="284">
        <v>1</v>
      </c>
      <c r="D114" s="198">
        <f>VALUE(LEFT(A108,3))+INT(VALUE(LEFT(A108,3))/100)*1000</f>
        <v>1128</v>
      </c>
      <c r="E114" s="199">
        <v>8700</v>
      </c>
      <c r="F114" s="191">
        <f>G114+H114+I114</f>
        <v>0</v>
      </c>
      <c r="G114" s="247"/>
      <c r="H114" s="247"/>
      <c r="I114" s="247"/>
      <c r="J114" s="2">
        <f ca="1">IF(OFFSET(D114,-5,0,)="Активен",1,0)</f>
        <v>1</v>
      </c>
    </row>
    <row r="115" spans="1:9" ht="15.75">
      <c r="A115" s="197"/>
      <c r="B115" s="197"/>
      <c r="C115" s="282"/>
      <c r="D115" s="198"/>
      <c r="E115" s="199"/>
      <c r="F115" s="200"/>
      <c r="G115" s="185"/>
      <c r="H115" s="185"/>
      <c r="I115" s="185"/>
    </row>
    <row r="116" spans="1:9" ht="15.75">
      <c r="A116" s="221" t="s">
        <v>948</v>
      </c>
      <c r="B116" s="221"/>
      <c r="C116" s="285"/>
      <c r="D116" s="198"/>
      <c r="E116" s="199"/>
      <c r="F116" s="200"/>
      <c r="G116" s="185"/>
      <c r="H116" s="185"/>
      <c r="I116" s="185"/>
    </row>
    <row r="117" spans="1:9" s="2" customFormat="1" ht="15.75">
      <c r="A117" s="282" t="s">
        <v>975</v>
      </c>
      <c r="B117" s="197"/>
      <c r="C117" s="282"/>
      <c r="D117" s="313" t="s">
        <v>972</v>
      </c>
      <c r="E117" s="199"/>
      <c r="F117" s="200">
        <f>+IF(D117="Неактивен","ДЕЙНОСТТА Е ЗАКРИТА СЧИТАНO OT   →","")</f>
      </c>
      <c r="G117" s="185"/>
      <c r="H117" s="311"/>
      <c r="I117" s="185"/>
    </row>
    <row r="118" spans="1:9" ht="15.75">
      <c r="A118" s="197" t="s">
        <v>5</v>
      </c>
      <c r="B118" s="197"/>
      <c r="C118" s="282"/>
      <c r="D118" s="198"/>
      <c r="E118" s="199"/>
      <c r="F118" s="200"/>
      <c r="G118" s="185"/>
      <c r="H118" s="185"/>
      <c r="I118" s="185"/>
    </row>
    <row r="119" spans="1:10" ht="15.75">
      <c r="A119" s="197" t="s">
        <v>952</v>
      </c>
      <c r="B119" s="302" t="s">
        <v>967</v>
      </c>
      <c r="C119" s="284">
        <v>1</v>
      </c>
      <c r="D119" s="198">
        <f>VALUE(LEFT(A116,3))+INT(VALUE(LEFT(A116,3))/100)*1000</f>
        <v>1139</v>
      </c>
      <c r="E119" s="199">
        <v>100</v>
      </c>
      <c r="F119" s="191">
        <f>G119+H119+I119</f>
        <v>0</v>
      </c>
      <c r="G119" s="202">
        <f>G120+G121</f>
        <v>0</v>
      </c>
      <c r="H119" s="202">
        <f>H120+H121</f>
        <v>0</v>
      </c>
      <c r="I119" s="202">
        <f>I120+I121</f>
        <v>0</v>
      </c>
      <c r="J119" s="2">
        <f ca="1">IF(OFFSET(D119,-2,0,)="Активен",1,0)</f>
        <v>1</v>
      </c>
    </row>
    <row r="120" spans="1:11" ht="15.75">
      <c r="A120" s="193" t="s">
        <v>22</v>
      </c>
      <c r="B120" s="302" t="s">
        <v>967</v>
      </c>
      <c r="C120" s="284">
        <v>1</v>
      </c>
      <c r="D120" s="198">
        <f>VALUE(LEFT(A116,3))+INT(VALUE(LEFT(A116,3))/100)*1000</f>
        <v>1139</v>
      </c>
      <c r="E120" s="195">
        <v>111</v>
      </c>
      <c r="F120" s="192">
        <f>G120+H120+I120</f>
        <v>0</v>
      </c>
      <c r="G120" s="246"/>
      <c r="H120" s="246"/>
      <c r="I120" s="246"/>
      <c r="J120" s="2">
        <f ca="1">IF(OFFSET(D120,-3,0,)="Активен",1,0)</f>
        <v>1</v>
      </c>
      <c r="K120" s="314">
        <f>+IF(J120=0,"Избран е неактивен статус на дейността!","")</f>
      </c>
    </row>
    <row r="121" spans="1:11" ht="15.75">
      <c r="A121" s="193" t="s">
        <v>23</v>
      </c>
      <c r="B121" s="302" t="s">
        <v>967</v>
      </c>
      <c r="C121" s="284">
        <v>1</v>
      </c>
      <c r="D121" s="198">
        <f>VALUE(LEFT(A116,3))+INT(VALUE(LEFT(A116,3))/100)*1000</f>
        <v>1139</v>
      </c>
      <c r="E121" s="195">
        <v>112</v>
      </c>
      <c r="F121" s="192">
        <f>G121+H121+I121</f>
        <v>0</v>
      </c>
      <c r="G121" s="246"/>
      <c r="H121" s="246"/>
      <c r="I121" s="246"/>
      <c r="J121" s="2">
        <f ca="1">IF(OFFSET(D121,-4,0,)="Активен",1,0)</f>
        <v>1</v>
      </c>
      <c r="K121" s="314">
        <f>+IF(J121=0,"Данните за тази дейност няма да участват в рекапитулациите.","")</f>
      </c>
    </row>
    <row r="122" spans="1:10" ht="15.75">
      <c r="A122" s="197" t="s">
        <v>968</v>
      </c>
      <c r="B122" s="302" t="s">
        <v>967</v>
      </c>
      <c r="C122" s="284">
        <v>1</v>
      </c>
      <c r="D122" s="198">
        <f>VALUE(LEFT(A116,3))+INT(VALUE(LEFT(A116,3))/100)*1000</f>
        <v>1139</v>
      </c>
      <c r="E122" s="199">
        <v>8700</v>
      </c>
      <c r="F122" s="191">
        <f>G122+H122+I122</f>
        <v>0</v>
      </c>
      <c r="G122" s="247"/>
      <c r="H122" s="247"/>
      <c r="I122" s="247"/>
      <c r="J122" s="2">
        <f ca="1">IF(OFFSET(D122,-5,0,)="Активен",1,0)</f>
        <v>1</v>
      </c>
    </row>
    <row r="123" spans="1:9" s="2" customFormat="1" ht="15.75">
      <c r="A123" s="193"/>
      <c r="B123" s="193"/>
      <c r="C123" s="282"/>
      <c r="D123" s="194"/>
      <c r="E123" s="195"/>
      <c r="F123" s="200" t="s">
        <v>19</v>
      </c>
      <c r="G123" s="185"/>
      <c r="H123" s="185"/>
      <c r="I123" s="185"/>
    </row>
    <row r="124" spans="1:9" s="2" customFormat="1" ht="20.25">
      <c r="A124" s="264" t="s">
        <v>6</v>
      </c>
      <c r="B124" s="298"/>
      <c r="C124" s="278"/>
      <c r="D124" s="183"/>
      <c r="E124" s="180"/>
      <c r="F124" s="200" t="s">
        <v>19</v>
      </c>
      <c r="G124" s="185"/>
      <c r="H124" s="185"/>
      <c r="I124" s="185"/>
    </row>
    <row r="125" spans="1:9" s="2" customFormat="1" ht="15.75">
      <c r="A125" s="211"/>
      <c r="B125" s="299"/>
      <c r="C125" s="279"/>
      <c r="D125" s="181"/>
      <c r="E125" s="180"/>
      <c r="F125" s="200" t="s">
        <v>19</v>
      </c>
      <c r="G125" s="207"/>
      <c r="H125" s="207"/>
      <c r="I125" s="189"/>
    </row>
    <row r="126" spans="1:9" s="2" customFormat="1" ht="15.75">
      <c r="A126" s="162" t="s">
        <v>7</v>
      </c>
      <c r="B126" s="300"/>
      <c r="C126" s="280"/>
      <c r="D126" s="161"/>
      <c r="E126" s="184"/>
      <c r="F126" s="200" t="s">
        <v>19</v>
      </c>
      <c r="G126" s="208"/>
      <c r="H126" s="208"/>
      <c r="I126" s="185"/>
    </row>
    <row r="127" spans="1:9" s="2" customFormat="1" ht="15.75">
      <c r="A127" s="187"/>
      <c r="B127" s="301"/>
      <c r="C127" s="280"/>
      <c r="D127" s="186"/>
      <c r="E127" s="184"/>
      <c r="F127" s="200" t="s">
        <v>19</v>
      </c>
      <c r="G127" s="208"/>
      <c r="H127" s="208"/>
      <c r="I127" s="185"/>
    </row>
    <row r="128" spans="1:9" s="2" customFormat="1" ht="15.75">
      <c r="A128" s="162" t="s">
        <v>5</v>
      </c>
      <c r="B128" s="300"/>
      <c r="C128" s="280"/>
      <c r="D128" s="161"/>
      <c r="E128" s="190"/>
      <c r="F128" s="200" t="s">
        <v>19</v>
      </c>
      <c r="G128" s="208"/>
      <c r="H128" s="208"/>
      <c r="I128" s="185"/>
    </row>
    <row r="129" spans="1:9" s="2" customFormat="1" ht="15.75">
      <c r="A129" s="162" t="s">
        <v>952</v>
      </c>
      <c r="B129" s="300" t="s">
        <v>966</v>
      </c>
      <c r="C129" s="280">
        <v>2</v>
      </c>
      <c r="D129" s="161"/>
      <c r="E129" s="190">
        <v>100</v>
      </c>
      <c r="F129" s="232">
        <f>G129+H129+I129</f>
        <v>7</v>
      </c>
      <c r="G129" s="232">
        <f aca="true" t="shared" si="10" ref="G129:I130">_xlfn.SUMIFS(G$1:G$65536,$D:$D,"&gt;2000",$D:$D,"&lt;3000",$J:$J,1,$E:$E,$E129)</f>
        <v>7</v>
      </c>
      <c r="H129" s="232">
        <f t="shared" si="10"/>
        <v>0</v>
      </c>
      <c r="I129" s="232">
        <f t="shared" si="10"/>
        <v>0</v>
      </c>
    </row>
    <row r="130" spans="1:9" ht="15.75">
      <c r="A130" s="162" t="s">
        <v>958</v>
      </c>
      <c r="B130" s="300" t="s">
        <v>966</v>
      </c>
      <c r="C130" s="281">
        <v>2</v>
      </c>
      <c r="D130" s="188"/>
      <c r="E130" s="190">
        <v>8700</v>
      </c>
      <c r="F130" s="232">
        <f>G130+H130+I130</f>
        <v>0</v>
      </c>
      <c r="G130" s="232">
        <f t="shared" si="10"/>
        <v>0</v>
      </c>
      <c r="H130" s="232">
        <f t="shared" si="10"/>
        <v>0</v>
      </c>
      <c r="I130" s="232">
        <f t="shared" si="10"/>
        <v>0</v>
      </c>
    </row>
    <row r="131" spans="1:9" s="2" customFormat="1" ht="15.75">
      <c r="A131" s="197"/>
      <c r="B131" s="302"/>
      <c r="C131" s="284"/>
      <c r="D131" s="201"/>
      <c r="E131" s="199"/>
      <c r="F131" s="200" t="s">
        <v>19</v>
      </c>
      <c r="G131" s="208"/>
      <c r="H131" s="208"/>
      <c r="I131" s="185"/>
    </row>
    <row r="132" spans="1:9" s="2" customFormat="1" ht="15.75">
      <c r="A132" s="223" t="s">
        <v>961</v>
      </c>
      <c r="B132" s="304"/>
      <c r="C132" s="286"/>
      <c r="D132" s="209"/>
      <c r="E132" s="195"/>
      <c r="F132" s="200"/>
      <c r="G132" s="208"/>
      <c r="H132" s="208"/>
      <c r="I132" s="185"/>
    </row>
    <row r="133" spans="1:9" s="2" customFormat="1" ht="15.75">
      <c r="A133" s="282" t="s">
        <v>975</v>
      </c>
      <c r="B133" s="197"/>
      <c r="C133" s="282"/>
      <c r="D133" s="313" t="s">
        <v>972</v>
      </c>
      <c r="E133" s="199"/>
      <c r="F133" s="200">
        <f>+IF(D133="Неактивен","ДЕЙНОСТТА Е ЗАКРИТА СЧИТАНO OT   →","")</f>
      </c>
      <c r="G133" s="185"/>
      <c r="H133" s="311"/>
      <c r="I133" s="185"/>
    </row>
    <row r="134" spans="1:9" s="2" customFormat="1" ht="15.75">
      <c r="A134" s="197" t="s">
        <v>5</v>
      </c>
      <c r="B134" s="302"/>
      <c r="C134" s="284"/>
      <c r="D134" s="201"/>
      <c r="E134" s="199"/>
      <c r="F134" s="200" t="s">
        <v>19</v>
      </c>
      <c r="G134" s="208"/>
      <c r="H134" s="208"/>
      <c r="I134" s="185"/>
    </row>
    <row r="135" spans="1:11" s="2" customFormat="1" ht="15.75">
      <c r="A135" s="197" t="s">
        <v>952</v>
      </c>
      <c r="B135" s="302" t="s">
        <v>967</v>
      </c>
      <c r="C135" s="282">
        <v>2</v>
      </c>
      <c r="D135" s="198">
        <f>VALUE(LEFT(A132,3))+INT(VALUE(LEFT(A132,3))/100)*1000</f>
        <v>2219</v>
      </c>
      <c r="E135" s="199">
        <v>100</v>
      </c>
      <c r="F135" s="191">
        <f>G135+H135+I135</f>
        <v>0</v>
      </c>
      <c r="G135" s="248"/>
      <c r="H135" s="248"/>
      <c r="I135" s="247"/>
      <c r="J135" s="2">
        <f ca="1">IF(OFFSET(D135,-2,0,)="Активен",1,0)</f>
        <v>1</v>
      </c>
      <c r="K135" s="314">
        <f>+IF(J135=0,"Избран е неактивен статус на дейността!","")</f>
      </c>
    </row>
    <row r="136" spans="1:11" ht="15.75">
      <c r="A136" s="197" t="s">
        <v>968</v>
      </c>
      <c r="B136" s="302" t="s">
        <v>967</v>
      </c>
      <c r="C136" s="282">
        <v>2</v>
      </c>
      <c r="D136" s="198">
        <f>VALUE(LEFT(A132,3))+INT(VALUE(LEFT(A132,3))/100)*1000</f>
        <v>2219</v>
      </c>
      <c r="E136" s="199">
        <v>8700</v>
      </c>
      <c r="F136" s="191">
        <f>G136+H136+I136</f>
        <v>0</v>
      </c>
      <c r="G136" s="248"/>
      <c r="H136" s="248"/>
      <c r="I136" s="247"/>
      <c r="J136" s="2">
        <f ca="1">IF(OFFSET(D136,-3,0,)="Активен",1,0)</f>
        <v>1</v>
      </c>
      <c r="K136" s="314">
        <f>+IF(J136=0,"Данните за тази дейност няма да участват в рекапитулациите.","")</f>
      </c>
    </row>
    <row r="137" spans="1:9" s="2" customFormat="1" ht="15.75">
      <c r="A137" s="193"/>
      <c r="B137" s="303"/>
      <c r="C137" s="284"/>
      <c r="D137" s="203"/>
      <c r="E137" s="195"/>
      <c r="F137" s="200"/>
      <c r="G137" s="208"/>
      <c r="H137" s="208"/>
      <c r="I137" s="185"/>
    </row>
    <row r="138" spans="1:9" s="2" customFormat="1" ht="15.75">
      <c r="A138" s="221" t="s">
        <v>55</v>
      </c>
      <c r="B138" s="305"/>
      <c r="C138" s="287"/>
      <c r="D138" s="201"/>
      <c r="E138" s="195"/>
      <c r="F138" s="200" t="s">
        <v>19</v>
      </c>
      <c r="G138" s="208"/>
      <c r="H138" s="208"/>
      <c r="I138" s="185"/>
    </row>
    <row r="139" spans="1:9" s="2" customFormat="1" ht="15.75">
      <c r="A139" s="282" t="s">
        <v>975</v>
      </c>
      <c r="B139" s="197"/>
      <c r="C139" s="282"/>
      <c r="D139" s="313" t="s">
        <v>972</v>
      </c>
      <c r="E139" s="199"/>
      <c r="F139" s="200">
        <f>+IF(D139="Неактивен","ДЕЙНОСТТА Е ЗАКРИТА СЧИТАНO OT   →","")</f>
      </c>
      <c r="G139" s="185"/>
      <c r="H139" s="311"/>
      <c r="I139" s="185"/>
    </row>
    <row r="140" spans="1:9" s="2" customFormat="1" ht="15.75">
      <c r="A140" s="197" t="s">
        <v>5</v>
      </c>
      <c r="B140" s="302"/>
      <c r="C140" s="284"/>
      <c r="D140" s="201"/>
      <c r="E140" s="199"/>
      <c r="F140" s="200" t="s">
        <v>19</v>
      </c>
      <c r="G140" s="208"/>
      <c r="H140" s="208"/>
      <c r="I140" s="185"/>
    </row>
    <row r="141" spans="1:11" s="2" customFormat="1" ht="15.75">
      <c r="A141" s="197" t="s">
        <v>952</v>
      </c>
      <c r="B141" s="302" t="s">
        <v>967</v>
      </c>
      <c r="C141" s="282">
        <v>2</v>
      </c>
      <c r="D141" s="198">
        <f>VALUE(LEFT(A138,3))+INT(VALUE(LEFT(A138,3))/100)*1000</f>
        <v>2239</v>
      </c>
      <c r="E141" s="199">
        <v>100</v>
      </c>
      <c r="F141" s="191">
        <f>G141+H141+I141</f>
        <v>0</v>
      </c>
      <c r="G141" s="248"/>
      <c r="H141" s="248"/>
      <c r="I141" s="247"/>
      <c r="J141" s="2">
        <f ca="1">IF(OFFSET(D141,-2,0,)="Активен",1,0)</f>
        <v>1</v>
      </c>
      <c r="K141" s="314">
        <f>+IF(J141=0,"Избран е неактивен статус на дейността!","")</f>
      </c>
    </row>
    <row r="142" spans="1:11" ht="15.75">
      <c r="A142" s="197" t="s">
        <v>968</v>
      </c>
      <c r="B142" s="302" t="s">
        <v>967</v>
      </c>
      <c r="C142" s="282">
        <v>2</v>
      </c>
      <c r="D142" s="198">
        <f>VALUE(LEFT(A138,3))+INT(VALUE(LEFT(A138,3))/100)*1000</f>
        <v>2239</v>
      </c>
      <c r="E142" s="199">
        <v>8700</v>
      </c>
      <c r="F142" s="191">
        <f>G142+H142+I142</f>
        <v>0</v>
      </c>
      <c r="G142" s="248"/>
      <c r="H142" s="248"/>
      <c r="I142" s="247"/>
      <c r="J142" s="2">
        <f ca="1">IF(OFFSET(D142,-3,0,)="Активен",1,0)</f>
        <v>1</v>
      </c>
      <c r="K142" s="314">
        <f>+IF(J142=0,"Данните за тази дейност няма да участват в рекапитулациите.","")</f>
      </c>
    </row>
    <row r="143" spans="1:9" s="2" customFormat="1" ht="15.75">
      <c r="A143" s="193"/>
      <c r="B143" s="193"/>
      <c r="C143" s="282"/>
      <c r="D143" s="194"/>
      <c r="E143" s="195"/>
      <c r="F143" s="200" t="s">
        <v>19</v>
      </c>
      <c r="G143" s="208"/>
      <c r="H143" s="208"/>
      <c r="I143" s="185"/>
    </row>
    <row r="144" spans="1:9" s="2" customFormat="1" ht="31.5">
      <c r="A144" s="221" t="s">
        <v>56</v>
      </c>
      <c r="B144" s="305"/>
      <c r="C144" s="287"/>
      <c r="D144" s="201"/>
      <c r="E144" s="195"/>
      <c r="F144" s="200" t="s">
        <v>19</v>
      </c>
      <c r="G144" s="208"/>
      <c r="H144" s="208"/>
      <c r="I144" s="185"/>
    </row>
    <row r="145" spans="1:9" s="2" customFormat="1" ht="15.75">
      <c r="A145" s="282" t="s">
        <v>975</v>
      </c>
      <c r="B145" s="197"/>
      <c r="C145" s="282"/>
      <c r="D145" s="313" t="s">
        <v>972</v>
      </c>
      <c r="E145" s="199"/>
      <c r="F145" s="200">
        <f>+IF(D145="Неактивен","ДЕЙНОСТТА Е ЗАКРИТА СЧИТАНO OT   →","")</f>
      </c>
      <c r="G145" s="185"/>
      <c r="H145" s="311"/>
      <c r="I145" s="185"/>
    </row>
    <row r="146" spans="1:10" s="17" customFormat="1" ht="15.75">
      <c r="A146" s="197" t="s">
        <v>5</v>
      </c>
      <c r="B146" s="302"/>
      <c r="C146" s="284"/>
      <c r="D146" s="201"/>
      <c r="E146" s="199"/>
      <c r="F146" s="200" t="s">
        <v>19</v>
      </c>
      <c r="G146" s="185"/>
      <c r="H146" s="185"/>
      <c r="I146" s="185"/>
      <c r="J146" s="2"/>
    </row>
    <row r="147" spans="1:11" s="17" customFormat="1" ht="15.75">
      <c r="A147" s="197" t="s">
        <v>952</v>
      </c>
      <c r="B147" s="302" t="s">
        <v>967</v>
      </c>
      <c r="C147" s="282">
        <v>2</v>
      </c>
      <c r="D147" s="198">
        <f>VALUE(LEFT(A144,3))+INT(VALUE(LEFT(A144,3))/100)*1000</f>
        <v>2282</v>
      </c>
      <c r="E147" s="199">
        <v>100</v>
      </c>
      <c r="F147" s="191">
        <f>G147+H147+I147</f>
        <v>7</v>
      </c>
      <c r="G147" s="248">
        <v>7</v>
      </c>
      <c r="H147" s="248"/>
      <c r="I147" s="247"/>
      <c r="J147" s="2">
        <f ca="1">IF(OFFSET(D147,-2,0,)="Активен",1,0)</f>
        <v>1</v>
      </c>
      <c r="K147" s="314">
        <f>+IF(J147=0,"Избран е неактивен статус на дейността!","")</f>
      </c>
    </row>
    <row r="148" spans="1:11" ht="15.75">
      <c r="A148" s="197" t="s">
        <v>968</v>
      </c>
      <c r="B148" s="302" t="s">
        <v>967</v>
      </c>
      <c r="C148" s="282">
        <v>2</v>
      </c>
      <c r="D148" s="198">
        <f>VALUE(LEFT(A144,3))+INT(VALUE(LEFT(A144,3))/100)*1000</f>
        <v>2282</v>
      </c>
      <c r="E148" s="199">
        <v>8700</v>
      </c>
      <c r="F148" s="191">
        <f>G148+H148+I148</f>
        <v>0</v>
      </c>
      <c r="G148" s="248"/>
      <c r="H148" s="248"/>
      <c r="I148" s="247"/>
      <c r="J148" s="2">
        <f ca="1">IF(OFFSET(D148,-3,0,)="Активен",1,0)</f>
        <v>1</v>
      </c>
      <c r="K148" s="314">
        <f>+IF(J148=0,"Данните за тази дейност няма да участват в рекапитулациите.","")</f>
      </c>
    </row>
    <row r="149" spans="1:10" s="17" customFormat="1" ht="15.75">
      <c r="A149" s="193"/>
      <c r="B149" s="303"/>
      <c r="C149" s="284"/>
      <c r="D149" s="203"/>
      <c r="E149" s="195"/>
      <c r="F149" s="200" t="s">
        <v>19</v>
      </c>
      <c r="G149" s="208"/>
      <c r="H149" s="208"/>
      <c r="I149" s="185"/>
      <c r="J149" s="2"/>
    </row>
    <row r="150" spans="1:9" s="2" customFormat="1" ht="31.5">
      <c r="A150" s="221" t="s">
        <v>57</v>
      </c>
      <c r="B150" s="305"/>
      <c r="C150" s="287"/>
      <c r="D150" s="201"/>
      <c r="E150" s="195"/>
      <c r="F150" s="200" t="s">
        <v>19</v>
      </c>
      <c r="G150" s="208"/>
      <c r="H150" s="208"/>
      <c r="I150" s="185"/>
    </row>
    <row r="151" spans="1:9" s="2" customFormat="1" ht="15.75">
      <c r="A151" s="282" t="s">
        <v>975</v>
      </c>
      <c r="B151" s="197"/>
      <c r="C151" s="282"/>
      <c r="D151" s="313" t="s">
        <v>972</v>
      </c>
      <c r="E151" s="199"/>
      <c r="F151" s="200">
        <f>+IF(D151="Неактивен","ДЕЙНОСТТА Е ЗАКРИТА СЧИТАНO OT   →","")</f>
      </c>
      <c r="G151" s="185"/>
      <c r="H151" s="311"/>
      <c r="I151" s="185"/>
    </row>
    <row r="152" spans="1:9" s="2" customFormat="1" ht="15.75">
      <c r="A152" s="197" t="s">
        <v>5</v>
      </c>
      <c r="B152" s="302"/>
      <c r="C152" s="284"/>
      <c r="D152" s="201"/>
      <c r="E152" s="199"/>
      <c r="F152" s="200" t="s">
        <v>19</v>
      </c>
      <c r="G152" s="208"/>
      <c r="H152" s="208"/>
      <c r="I152" s="185"/>
    </row>
    <row r="153" spans="1:11" s="2" customFormat="1" ht="15.75">
      <c r="A153" s="197" t="s">
        <v>952</v>
      </c>
      <c r="B153" s="302" t="s">
        <v>967</v>
      </c>
      <c r="C153" s="282">
        <v>2</v>
      </c>
      <c r="D153" s="198">
        <f>VALUE(LEFT(A150,3))+INT(VALUE(LEFT(A150,3))/100)*1000</f>
        <v>2283</v>
      </c>
      <c r="E153" s="199">
        <v>100</v>
      </c>
      <c r="F153" s="191">
        <f>G153+H153+I153</f>
        <v>0</v>
      </c>
      <c r="G153" s="248"/>
      <c r="H153" s="248"/>
      <c r="I153" s="247"/>
      <c r="J153" s="2">
        <f ca="1">IF(OFFSET(D153,-2,0,)="Активен",1,0)</f>
        <v>1</v>
      </c>
      <c r="K153" s="314">
        <f>+IF(J153=0,"Избран е неактивен статус на дейността!","")</f>
      </c>
    </row>
    <row r="154" spans="1:11" ht="15.75">
      <c r="A154" s="197" t="s">
        <v>968</v>
      </c>
      <c r="B154" s="302" t="s">
        <v>967</v>
      </c>
      <c r="C154" s="282">
        <v>2</v>
      </c>
      <c r="D154" s="198">
        <f>VALUE(LEFT(A150,3))+INT(VALUE(LEFT(A150,3))/100)*1000</f>
        <v>2283</v>
      </c>
      <c r="E154" s="199">
        <v>8700</v>
      </c>
      <c r="F154" s="191">
        <f>G154+H154+I154</f>
        <v>0</v>
      </c>
      <c r="G154" s="248"/>
      <c r="H154" s="248"/>
      <c r="I154" s="247"/>
      <c r="J154" s="2">
        <f ca="1">IF(OFFSET(D154,-3,0,)="Активен",1,0)</f>
        <v>1</v>
      </c>
      <c r="K154" s="314">
        <f>+IF(J154=0,"Данните за тази дейност няма да участват в рекапитулациите.","")</f>
      </c>
    </row>
    <row r="155" spans="1:9" s="2" customFormat="1" ht="15.75">
      <c r="A155" s="193"/>
      <c r="B155" s="303"/>
      <c r="C155" s="282"/>
      <c r="D155" s="203"/>
      <c r="E155" s="195"/>
      <c r="F155" s="200" t="s">
        <v>19</v>
      </c>
      <c r="G155" s="208"/>
      <c r="H155" s="208"/>
      <c r="I155" s="185"/>
    </row>
    <row r="156" spans="1:9" s="2" customFormat="1" ht="31.5">
      <c r="A156" s="221" t="s">
        <v>58</v>
      </c>
      <c r="B156" s="305"/>
      <c r="C156" s="287"/>
      <c r="D156" s="201"/>
      <c r="E156" s="195"/>
      <c r="F156" s="200" t="s">
        <v>19</v>
      </c>
      <c r="G156" s="208"/>
      <c r="H156" s="208"/>
      <c r="I156" s="185"/>
    </row>
    <row r="157" spans="1:9" s="2" customFormat="1" ht="15.75">
      <c r="A157" s="282" t="s">
        <v>975</v>
      </c>
      <c r="B157" s="197"/>
      <c r="C157" s="282"/>
      <c r="D157" s="313" t="s">
        <v>972</v>
      </c>
      <c r="E157" s="199"/>
      <c r="F157" s="200">
        <f>+IF(D157="Неактивен","ДЕЙНОСТТА Е ЗАКРИТА СЧИТАНO OT   →","")</f>
      </c>
      <c r="G157" s="185"/>
      <c r="H157" s="311"/>
      <c r="I157" s="185"/>
    </row>
    <row r="158" spans="1:10" s="17" customFormat="1" ht="15.75">
      <c r="A158" s="197" t="s">
        <v>5</v>
      </c>
      <c r="B158" s="302"/>
      <c r="C158" s="284"/>
      <c r="D158" s="201"/>
      <c r="E158" s="199"/>
      <c r="F158" s="200" t="s">
        <v>19</v>
      </c>
      <c r="G158" s="185"/>
      <c r="H158" s="185"/>
      <c r="I158" s="185"/>
      <c r="J158" s="2"/>
    </row>
    <row r="159" spans="1:11" s="17" customFormat="1" ht="15.75">
      <c r="A159" s="197" t="s">
        <v>952</v>
      </c>
      <c r="B159" s="302" t="s">
        <v>967</v>
      </c>
      <c r="C159" s="282">
        <v>2</v>
      </c>
      <c r="D159" s="198">
        <f>VALUE(LEFT(A156,3))+INT(VALUE(LEFT(A156,3))/100)*1000</f>
        <v>2284</v>
      </c>
      <c r="E159" s="199">
        <v>100</v>
      </c>
      <c r="F159" s="191">
        <f>G159+H159+I159</f>
        <v>0</v>
      </c>
      <c r="G159" s="248"/>
      <c r="H159" s="248"/>
      <c r="I159" s="247"/>
      <c r="J159" s="2">
        <f ca="1">IF(OFFSET(D159,-2,0,)="Активен",1,0)</f>
        <v>1</v>
      </c>
      <c r="K159" s="314">
        <f>+IF(J159=0,"Избран е неактивен статус на дейността!","")</f>
      </c>
    </row>
    <row r="160" spans="1:11" ht="15.75">
      <c r="A160" s="197" t="s">
        <v>968</v>
      </c>
      <c r="B160" s="302" t="s">
        <v>967</v>
      </c>
      <c r="C160" s="282">
        <v>2</v>
      </c>
      <c r="D160" s="198">
        <f>VALUE(LEFT(A156,3))+INT(VALUE(LEFT(A156,3))/100)*1000</f>
        <v>2284</v>
      </c>
      <c r="E160" s="199">
        <v>8700</v>
      </c>
      <c r="F160" s="191">
        <f>G160+H160+I160</f>
        <v>0</v>
      </c>
      <c r="G160" s="248"/>
      <c r="H160" s="248"/>
      <c r="I160" s="247"/>
      <c r="J160" s="2">
        <f ca="1">IF(OFFSET(D160,-3,0,)="Активен",1,0)</f>
        <v>1</v>
      </c>
      <c r="K160" s="314">
        <f>+IF(J160=0,"Данните за тази дейност няма да участват в рекапитулациите.","")</f>
      </c>
    </row>
    <row r="161" spans="1:10" s="17" customFormat="1" ht="15.75">
      <c r="A161" s="193"/>
      <c r="B161" s="303"/>
      <c r="C161" s="284"/>
      <c r="D161" s="203"/>
      <c r="E161" s="195"/>
      <c r="F161" s="200" t="s">
        <v>19</v>
      </c>
      <c r="G161" s="208"/>
      <c r="H161" s="208"/>
      <c r="I161" s="185"/>
      <c r="J161" s="2"/>
    </row>
    <row r="162" spans="1:9" ht="15.75">
      <c r="A162" s="221" t="s">
        <v>59</v>
      </c>
      <c r="B162" s="305"/>
      <c r="C162" s="287"/>
      <c r="D162" s="201"/>
      <c r="E162" s="199"/>
      <c r="F162" s="200" t="s">
        <v>19</v>
      </c>
      <c r="G162" s="208"/>
      <c r="H162" s="208"/>
      <c r="I162" s="185"/>
    </row>
    <row r="163" spans="1:9" s="2" customFormat="1" ht="15.75">
      <c r="A163" s="282" t="s">
        <v>975</v>
      </c>
      <c r="B163" s="197"/>
      <c r="C163" s="282"/>
      <c r="D163" s="313" t="s">
        <v>972</v>
      </c>
      <c r="E163" s="199"/>
      <c r="F163" s="200">
        <f>+IF(D163="Неактивен","ДЕЙНОСТТА Е ЗАКРИТА СЧИТАНO OT   →","")</f>
      </c>
      <c r="G163" s="185"/>
      <c r="H163" s="311"/>
      <c r="I163" s="185"/>
    </row>
    <row r="164" spans="1:10" s="17" customFormat="1" ht="15.75">
      <c r="A164" s="197" t="s">
        <v>5</v>
      </c>
      <c r="B164" s="302"/>
      <c r="C164" s="284"/>
      <c r="D164" s="201"/>
      <c r="E164" s="199"/>
      <c r="F164" s="200" t="s">
        <v>19</v>
      </c>
      <c r="G164" s="185"/>
      <c r="H164" s="185"/>
      <c r="I164" s="185"/>
      <c r="J164" s="2"/>
    </row>
    <row r="165" spans="1:11" s="17" customFormat="1" ht="15.75">
      <c r="A165" s="197" t="s">
        <v>952</v>
      </c>
      <c r="B165" s="302" t="s">
        <v>967</v>
      </c>
      <c r="C165" s="282">
        <v>2</v>
      </c>
      <c r="D165" s="198">
        <f>VALUE(LEFT(A162,3))+INT(VALUE(LEFT(A162,3))/100)*1000</f>
        <v>2285</v>
      </c>
      <c r="E165" s="199">
        <v>100</v>
      </c>
      <c r="F165" s="191">
        <f>G165+H165+I165</f>
        <v>0</v>
      </c>
      <c r="G165" s="248"/>
      <c r="H165" s="248"/>
      <c r="I165" s="247"/>
      <c r="J165" s="2">
        <f ca="1">IF(OFFSET(D165,-2,0,)="Активен",1,0)</f>
        <v>1</v>
      </c>
      <c r="K165" s="314">
        <f>+IF(J165=0,"Избран е неактивен статус на дейността!","")</f>
      </c>
    </row>
    <row r="166" spans="1:11" ht="15.75">
      <c r="A166" s="197" t="s">
        <v>968</v>
      </c>
      <c r="B166" s="302" t="s">
        <v>967</v>
      </c>
      <c r="C166" s="282">
        <v>2</v>
      </c>
      <c r="D166" s="198">
        <f>VALUE(LEFT(A162,3))+INT(VALUE(LEFT(A162,3))/100)*1000</f>
        <v>2285</v>
      </c>
      <c r="E166" s="199">
        <v>8700</v>
      </c>
      <c r="F166" s="191">
        <f>G166+H166+I166</f>
        <v>0</v>
      </c>
      <c r="G166" s="248"/>
      <c r="H166" s="248"/>
      <c r="I166" s="247"/>
      <c r="J166" s="2">
        <f ca="1">IF(OFFSET(D166,-3,0,)="Активен",1,0)</f>
        <v>1</v>
      </c>
      <c r="K166" s="314">
        <f>+IF(J166=0,"Данните за тази дейност няма да участват в рекапитулациите.","")</f>
      </c>
    </row>
    <row r="167" spans="1:10" s="17" customFormat="1" ht="15.75">
      <c r="A167" s="193"/>
      <c r="B167" s="303"/>
      <c r="C167" s="284"/>
      <c r="D167" s="203"/>
      <c r="E167" s="195"/>
      <c r="F167" s="200" t="s">
        <v>19</v>
      </c>
      <c r="G167" s="208"/>
      <c r="H167" s="208"/>
      <c r="I167" s="185"/>
      <c r="J167" s="2"/>
    </row>
    <row r="168" spans="1:9" s="2" customFormat="1" ht="20.25">
      <c r="A168" s="264" t="s">
        <v>8</v>
      </c>
      <c r="B168" s="264"/>
      <c r="C168" s="288"/>
      <c r="D168" s="176"/>
      <c r="E168" s="210"/>
      <c r="F168" s="200" t="s">
        <v>19</v>
      </c>
      <c r="G168" s="208"/>
      <c r="H168" s="208"/>
      <c r="I168" s="185"/>
    </row>
    <row r="169" spans="1:9" s="2" customFormat="1" ht="15.75">
      <c r="A169" s="211"/>
      <c r="B169" s="211"/>
      <c r="C169" s="289"/>
      <c r="D169" s="212"/>
      <c r="E169" s="210"/>
      <c r="F169" s="200" t="s">
        <v>19</v>
      </c>
      <c r="G169" s="189"/>
      <c r="H169" s="189"/>
      <c r="I169" s="189"/>
    </row>
    <row r="170" spans="1:9" ht="15.75">
      <c r="A170" s="162" t="s">
        <v>9</v>
      </c>
      <c r="B170" s="162"/>
      <c r="C170" s="281"/>
      <c r="D170" s="163"/>
      <c r="E170" s="184"/>
      <c r="F170" s="200" t="s">
        <v>19</v>
      </c>
      <c r="G170" s="185"/>
      <c r="H170" s="185"/>
      <c r="I170" s="185"/>
    </row>
    <row r="171" spans="1:9" ht="15.75">
      <c r="A171" s="187"/>
      <c r="B171" s="187"/>
      <c r="C171" s="281"/>
      <c r="D171" s="188"/>
      <c r="E171" s="184"/>
      <c r="F171" s="200" t="s">
        <v>19</v>
      </c>
      <c r="G171" s="185"/>
      <c r="H171" s="185"/>
      <c r="I171" s="185"/>
    </row>
    <row r="172" spans="1:9" ht="15.75">
      <c r="A172" s="162" t="s">
        <v>5</v>
      </c>
      <c r="B172" s="162"/>
      <c r="C172" s="281"/>
      <c r="D172" s="163"/>
      <c r="E172" s="190"/>
      <c r="F172" s="200" t="s">
        <v>19</v>
      </c>
      <c r="G172" s="185"/>
      <c r="H172" s="185"/>
      <c r="I172" s="185"/>
    </row>
    <row r="173" spans="1:9" ht="15.75">
      <c r="A173" s="162" t="s">
        <v>952</v>
      </c>
      <c r="B173" s="300" t="s">
        <v>966</v>
      </c>
      <c r="C173" s="280">
        <v>3</v>
      </c>
      <c r="D173" s="161"/>
      <c r="E173" s="190">
        <v>100</v>
      </c>
      <c r="F173" s="232">
        <f>G173+H173+I173</f>
        <v>150.25</v>
      </c>
      <c r="G173" s="232">
        <f aca="true" t="shared" si="11" ref="G173:I174">_xlfn.SUMIFS(G$1:G$65536,$D:$D,"&gt;3000",$D:$D,"&lt;4000",$J:$J,1,$E:$E,$E173)</f>
        <v>150</v>
      </c>
      <c r="H173" s="232">
        <f t="shared" si="11"/>
        <v>0.25</v>
      </c>
      <c r="I173" s="232">
        <f t="shared" si="11"/>
        <v>0</v>
      </c>
    </row>
    <row r="174" spans="1:9" ht="15.75">
      <c r="A174" s="162" t="s">
        <v>958</v>
      </c>
      <c r="B174" s="300" t="s">
        <v>966</v>
      </c>
      <c r="C174" s="281">
        <v>3</v>
      </c>
      <c r="D174" s="188"/>
      <c r="E174" s="190">
        <v>8700</v>
      </c>
      <c r="F174" s="232">
        <f>G174+H174+I174</f>
        <v>0</v>
      </c>
      <c r="G174" s="232">
        <f t="shared" si="11"/>
        <v>0</v>
      </c>
      <c r="H174" s="232">
        <f t="shared" si="11"/>
        <v>0</v>
      </c>
      <c r="I174" s="232">
        <f t="shared" si="11"/>
        <v>0</v>
      </c>
    </row>
    <row r="175" spans="1:9" ht="15.75">
      <c r="A175" s="197"/>
      <c r="B175" s="197"/>
      <c r="C175" s="282"/>
      <c r="D175" s="198"/>
      <c r="E175" s="195"/>
      <c r="F175" s="200" t="s">
        <v>19</v>
      </c>
      <c r="G175" s="185"/>
      <c r="H175" s="185"/>
      <c r="I175" s="185"/>
    </row>
    <row r="176" spans="1:9" ht="15.75">
      <c r="A176" s="221" t="s">
        <v>62</v>
      </c>
      <c r="B176" s="221"/>
      <c r="C176" s="285"/>
      <c r="D176" s="198"/>
      <c r="E176" s="195"/>
      <c r="F176" s="200" t="s">
        <v>19</v>
      </c>
      <c r="G176" s="185"/>
      <c r="H176" s="185"/>
      <c r="I176" s="185"/>
    </row>
    <row r="177" spans="1:9" s="2" customFormat="1" ht="15.75">
      <c r="A177" s="282" t="s">
        <v>975</v>
      </c>
      <c r="B177" s="197"/>
      <c r="C177" s="282"/>
      <c r="D177" s="313" t="s">
        <v>972</v>
      </c>
      <c r="E177" s="199"/>
      <c r="F177" s="200">
        <f>+IF(D177="Неактивен","ДЕЙНОСТТА Е ЗАКРИТА СЧИТАНO OT   →","")</f>
      </c>
      <c r="G177" s="185"/>
      <c r="H177" s="311"/>
      <c r="I177" s="185"/>
    </row>
    <row r="178" spans="1:9" ht="15.75">
      <c r="A178" s="197" t="s">
        <v>5</v>
      </c>
      <c r="B178" s="197"/>
      <c r="C178" s="282"/>
      <c r="D178" s="198"/>
      <c r="E178" s="199"/>
      <c r="F178" s="200" t="s">
        <v>19</v>
      </c>
      <c r="G178" s="185"/>
      <c r="H178" s="185"/>
      <c r="I178" s="185"/>
    </row>
    <row r="179" spans="1:11" ht="15.75">
      <c r="A179" s="197" t="s">
        <v>952</v>
      </c>
      <c r="B179" s="302" t="s">
        <v>967</v>
      </c>
      <c r="C179" s="282">
        <v>3</v>
      </c>
      <c r="D179" s="198">
        <f>VALUE(LEFT(A176,3))+INT(VALUE(LEFT(A176,3))/100)*1000</f>
        <v>3311</v>
      </c>
      <c r="E179" s="199">
        <v>100</v>
      </c>
      <c r="F179" s="191">
        <f>G179+H179+I179</f>
        <v>38.5</v>
      </c>
      <c r="G179" s="248">
        <v>38.5</v>
      </c>
      <c r="H179" s="248"/>
      <c r="I179" s="247"/>
      <c r="J179" s="2">
        <f ca="1">IF(OFFSET(D179,-2,0,)="Активен",1,0)</f>
        <v>1</v>
      </c>
      <c r="K179" s="314">
        <f>+IF(J179=0,"Избран е неактивен статус на дейността!","")</f>
      </c>
    </row>
    <row r="180" spans="1:11" ht="15.75">
      <c r="A180" s="197" t="s">
        <v>968</v>
      </c>
      <c r="B180" s="302" t="s">
        <v>967</v>
      </c>
      <c r="C180" s="282">
        <v>3</v>
      </c>
      <c r="D180" s="198">
        <f>VALUE(LEFT(A176,3))+INT(VALUE(LEFT(A176,3))/100)*1000</f>
        <v>3311</v>
      </c>
      <c r="E180" s="199">
        <v>8700</v>
      </c>
      <c r="F180" s="191">
        <f>G180+H180+I180</f>
        <v>0</v>
      </c>
      <c r="G180" s="247"/>
      <c r="H180" s="247"/>
      <c r="I180" s="247"/>
      <c r="J180" s="2">
        <f ca="1">IF(OFFSET(D180,-3,0,)="Активен",1,0)</f>
        <v>1</v>
      </c>
      <c r="K180" s="314">
        <f>+IF(J180=0,"Данните за тази дейност няма да участват в рекапитулациите.","")</f>
      </c>
    </row>
    <row r="181" spans="1:9" ht="15.75">
      <c r="A181" s="193"/>
      <c r="B181" s="193"/>
      <c r="C181" s="282"/>
      <c r="D181" s="194"/>
      <c r="E181" s="195"/>
      <c r="F181" s="200" t="s">
        <v>19</v>
      </c>
      <c r="G181" s="185"/>
      <c r="H181" s="185"/>
      <c r="I181" s="185"/>
    </row>
    <row r="182" spans="1:9" ht="15.75">
      <c r="A182" s="221" t="s">
        <v>63</v>
      </c>
      <c r="B182" s="221"/>
      <c r="C182" s="285"/>
      <c r="D182" s="198"/>
      <c r="E182" s="195"/>
      <c r="F182" s="200" t="s">
        <v>19</v>
      </c>
      <c r="G182" s="185"/>
      <c r="H182" s="185"/>
      <c r="I182" s="185"/>
    </row>
    <row r="183" spans="1:9" s="2" customFormat="1" ht="15.75">
      <c r="A183" s="282" t="s">
        <v>975</v>
      </c>
      <c r="B183" s="197"/>
      <c r="C183" s="282"/>
      <c r="D183" s="313" t="s">
        <v>972</v>
      </c>
      <c r="E183" s="199"/>
      <c r="F183" s="200">
        <f>+IF(D183="Неактивен","ДЕЙНОСТТА Е ЗАКРИТА СЧИТАНO OT   →","")</f>
      </c>
      <c r="G183" s="185"/>
      <c r="H183" s="311"/>
      <c r="I183" s="185"/>
    </row>
    <row r="184" spans="1:9" ht="15.75">
      <c r="A184" s="197" t="s">
        <v>5</v>
      </c>
      <c r="B184" s="197"/>
      <c r="C184" s="282"/>
      <c r="D184" s="198"/>
      <c r="E184" s="199"/>
      <c r="F184" s="200" t="s">
        <v>19</v>
      </c>
      <c r="G184" s="185"/>
      <c r="H184" s="185"/>
      <c r="I184" s="185"/>
    </row>
    <row r="185" spans="1:11" ht="15.75">
      <c r="A185" s="197" t="s">
        <v>952</v>
      </c>
      <c r="B185" s="302" t="s">
        <v>967</v>
      </c>
      <c r="C185" s="282">
        <v>3</v>
      </c>
      <c r="D185" s="198">
        <f>VALUE(LEFT(A182,3))+INT(VALUE(LEFT(A182,3))/100)*1000</f>
        <v>3312</v>
      </c>
      <c r="E185" s="199">
        <v>100</v>
      </c>
      <c r="F185" s="191">
        <f>G185+H185+I185</f>
        <v>0</v>
      </c>
      <c r="G185" s="248"/>
      <c r="H185" s="248"/>
      <c r="I185" s="247"/>
      <c r="J185" s="2">
        <f ca="1">IF(OFFSET(D185,-2,0,)="Активен",1,0)</f>
        <v>1</v>
      </c>
      <c r="K185" s="314">
        <f>+IF(J185=0,"Избран е неактивен статус на дейността!","")</f>
      </c>
    </row>
    <row r="186" spans="1:11" ht="15.75">
      <c r="A186" s="197" t="s">
        <v>968</v>
      </c>
      <c r="B186" s="302" t="s">
        <v>967</v>
      </c>
      <c r="C186" s="282">
        <v>3</v>
      </c>
      <c r="D186" s="198">
        <f>VALUE(LEFT(A182,3))+INT(VALUE(LEFT(A182,3))/100)*1000</f>
        <v>3312</v>
      </c>
      <c r="E186" s="199">
        <v>8700</v>
      </c>
      <c r="F186" s="191">
        <f>G186+H186+I186</f>
        <v>0</v>
      </c>
      <c r="G186" s="247"/>
      <c r="H186" s="247"/>
      <c r="I186" s="247"/>
      <c r="J186" s="2">
        <f ca="1">IF(OFFSET(D186,-3,0,)="Активен",1,0)</f>
        <v>1</v>
      </c>
      <c r="K186" s="314">
        <f>+IF(J186=0,"Данните за тази дейност няма да участват в рекапитулациите.","")</f>
      </c>
    </row>
    <row r="187" spans="1:9" ht="15.75">
      <c r="A187" s="193"/>
      <c r="B187" s="193"/>
      <c r="C187" s="282"/>
      <c r="D187" s="194"/>
      <c r="E187" s="195"/>
      <c r="F187" s="200" t="s">
        <v>19</v>
      </c>
      <c r="G187" s="185"/>
      <c r="H187" s="185"/>
      <c r="I187" s="185"/>
    </row>
    <row r="188" spans="1:9" ht="15.75">
      <c r="A188" s="221" t="s">
        <v>64</v>
      </c>
      <c r="B188" s="305"/>
      <c r="C188" s="287"/>
      <c r="D188" s="201"/>
      <c r="E188" s="195"/>
      <c r="F188" s="200" t="s">
        <v>19</v>
      </c>
      <c r="G188" s="185"/>
      <c r="H188" s="185"/>
      <c r="I188" s="185"/>
    </row>
    <row r="189" spans="1:9" s="2" customFormat="1" ht="15.75">
      <c r="A189" s="282" t="s">
        <v>975</v>
      </c>
      <c r="B189" s="197"/>
      <c r="C189" s="282"/>
      <c r="D189" s="313" t="s">
        <v>972</v>
      </c>
      <c r="E189" s="199"/>
      <c r="F189" s="200">
        <f>+IF(D189="Неактивен","ДЕЙНОСТТА Е ЗАКРИТА СЧИТАНO OT   →","")</f>
      </c>
      <c r="G189" s="185"/>
      <c r="H189" s="311"/>
      <c r="I189" s="185"/>
    </row>
    <row r="190" spans="1:9" ht="15.75">
      <c r="A190" s="197" t="s">
        <v>5</v>
      </c>
      <c r="B190" s="197"/>
      <c r="C190" s="282"/>
      <c r="D190" s="198"/>
      <c r="E190" s="199"/>
      <c r="F190" s="200" t="s">
        <v>19</v>
      </c>
      <c r="G190" s="185"/>
      <c r="H190" s="185"/>
      <c r="I190" s="185"/>
    </row>
    <row r="191" spans="1:11" ht="15.75">
      <c r="A191" s="197" t="s">
        <v>952</v>
      </c>
      <c r="B191" s="302" t="s">
        <v>967</v>
      </c>
      <c r="C191" s="282">
        <v>3</v>
      </c>
      <c r="D191" s="198">
        <f>VALUE(LEFT(A188,3))+INT(VALUE(LEFT(A188,3))/100)*1000</f>
        <v>3318</v>
      </c>
      <c r="E191" s="199">
        <v>100</v>
      </c>
      <c r="F191" s="191">
        <f>G191+H191+I191</f>
        <v>4</v>
      </c>
      <c r="G191" s="248">
        <v>4</v>
      </c>
      <c r="H191" s="248"/>
      <c r="I191" s="247"/>
      <c r="J191" s="2">
        <f ca="1">IF(OFFSET(D191,-2,0,)="Активен",1,0)</f>
        <v>1</v>
      </c>
      <c r="K191" s="314">
        <f>+IF(J191=0,"Избран е неактивен статус на дейността!","")</f>
      </c>
    </row>
    <row r="192" spans="1:11" ht="15.75">
      <c r="A192" s="197" t="s">
        <v>968</v>
      </c>
      <c r="B192" s="302" t="s">
        <v>967</v>
      </c>
      <c r="C192" s="282">
        <v>3</v>
      </c>
      <c r="D192" s="198">
        <f>VALUE(LEFT(A188,3))+INT(VALUE(LEFT(A188,3))/100)*1000</f>
        <v>3318</v>
      </c>
      <c r="E192" s="199">
        <v>8700</v>
      </c>
      <c r="F192" s="191">
        <f>G192+H192+I192</f>
        <v>0</v>
      </c>
      <c r="G192" s="247"/>
      <c r="H192" s="247"/>
      <c r="I192" s="247"/>
      <c r="J192" s="2">
        <f ca="1">IF(OFFSET(D192,-3,0,)="Активен",1,0)</f>
        <v>1</v>
      </c>
      <c r="K192" s="314">
        <f>+IF(J192=0,"Данните за тази дейност няма да участват в рекапитулациите.","")</f>
      </c>
    </row>
    <row r="193" spans="1:9" ht="15.75">
      <c r="A193" s="193"/>
      <c r="B193" s="193"/>
      <c r="C193" s="282"/>
      <c r="D193" s="194"/>
      <c r="E193" s="195"/>
      <c r="F193" s="200" t="s">
        <v>19</v>
      </c>
      <c r="G193" s="185"/>
      <c r="H193" s="185"/>
      <c r="I193" s="185"/>
    </row>
    <row r="194" spans="1:9" ht="31.5">
      <c r="A194" s="221" t="s">
        <v>65</v>
      </c>
      <c r="B194" s="221"/>
      <c r="C194" s="285"/>
      <c r="D194" s="198"/>
      <c r="E194" s="195"/>
      <c r="F194" s="200" t="s">
        <v>19</v>
      </c>
      <c r="G194" s="185"/>
      <c r="H194" s="185"/>
      <c r="I194" s="185"/>
    </row>
    <row r="195" spans="1:9" s="2" customFormat="1" ht="15.75">
      <c r="A195" s="282" t="s">
        <v>975</v>
      </c>
      <c r="B195" s="197"/>
      <c r="C195" s="282"/>
      <c r="D195" s="313" t="s">
        <v>972</v>
      </c>
      <c r="E195" s="199"/>
      <c r="F195" s="200">
        <f>+IF(D195="Неактивен","ДЕЙНОСТТА Е ЗАКРИТА СЧИТАНO OT   →","")</f>
      </c>
      <c r="G195" s="185"/>
      <c r="H195" s="311"/>
      <c r="I195" s="185"/>
    </row>
    <row r="196" spans="1:9" ht="15.75">
      <c r="A196" s="197" t="s">
        <v>5</v>
      </c>
      <c r="B196" s="197"/>
      <c r="C196" s="282"/>
      <c r="D196" s="198"/>
      <c r="E196" s="199"/>
      <c r="F196" s="200" t="s">
        <v>19</v>
      </c>
      <c r="G196" s="185"/>
      <c r="H196" s="185"/>
      <c r="I196" s="185"/>
    </row>
    <row r="197" spans="1:11" ht="15.75">
      <c r="A197" s="197" t="s">
        <v>952</v>
      </c>
      <c r="B197" s="302" t="s">
        <v>967</v>
      </c>
      <c r="C197" s="282">
        <v>3</v>
      </c>
      <c r="D197" s="198">
        <f>VALUE(LEFT(A194,3))+INT(VALUE(LEFT(A194,3))/100)*1000</f>
        <v>3321</v>
      </c>
      <c r="E197" s="199">
        <v>100</v>
      </c>
      <c r="F197" s="191">
        <f>G197+H197+I197</f>
        <v>0</v>
      </c>
      <c r="G197" s="248"/>
      <c r="H197" s="248"/>
      <c r="I197" s="247"/>
      <c r="J197" s="2">
        <f ca="1">IF(OFFSET(D197,-2,0,)="Активен",1,0)</f>
        <v>1</v>
      </c>
      <c r="K197" s="314">
        <f>+IF(J197=0,"Избран е неактивен статус на дейността!","")</f>
      </c>
    </row>
    <row r="198" spans="1:11" ht="15.75">
      <c r="A198" s="197" t="s">
        <v>968</v>
      </c>
      <c r="B198" s="302" t="s">
        <v>967</v>
      </c>
      <c r="C198" s="282">
        <v>3</v>
      </c>
      <c r="D198" s="198">
        <f>VALUE(LEFT(A194,3))+INT(VALUE(LEFT(A194,3))/100)*1000</f>
        <v>3321</v>
      </c>
      <c r="E198" s="199">
        <v>8700</v>
      </c>
      <c r="F198" s="191">
        <f>G198+H198+I198</f>
        <v>0</v>
      </c>
      <c r="G198" s="247"/>
      <c r="H198" s="247"/>
      <c r="I198" s="247"/>
      <c r="J198" s="2">
        <f ca="1">IF(OFFSET(D198,-3,0,)="Активен",1,0)</f>
        <v>1</v>
      </c>
      <c r="K198" s="314">
        <f>+IF(J198=0,"Данните за тази дейност няма да участват в рекапитулациите.","")</f>
      </c>
    </row>
    <row r="199" spans="1:9" ht="15.75">
      <c r="A199" s="193"/>
      <c r="B199" s="193"/>
      <c r="C199" s="282"/>
      <c r="D199" s="194"/>
      <c r="E199" s="195"/>
      <c r="F199" s="200" t="s">
        <v>19</v>
      </c>
      <c r="G199" s="185"/>
      <c r="H199" s="185"/>
      <c r="I199" s="185"/>
    </row>
    <row r="200" spans="1:9" ht="31.5">
      <c r="A200" s="221" t="s">
        <v>66</v>
      </c>
      <c r="B200" s="221"/>
      <c r="C200" s="285"/>
      <c r="D200" s="198"/>
      <c r="E200" s="195"/>
      <c r="F200" s="200" t="s">
        <v>19</v>
      </c>
      <c r="G200" s="185"/>
      <c r="H200" s="185"/>
      <c r="I200" s="185"/>
    </row>
    <row r="201" spans="1:9" s="2" customFormat="1" ht="15.75">
      <c r="A201" s="282" t="s">
        <v>975</v>
      </c>
      <c r="B201" s="197"/>
      <c r="C201" s="282"/>
      <c r="D201" s="313" t="s">
        <v>972</v>
      </c>
      <c r="E201" s="199"/>
      <c r="F201" s="200">
        <f>+IF(D201="Неактивен","ДЕЙНОСТТА Е ЗАКРИТА СЧИТАНO OT   →","")</f>
      </c>
      <c r="G201" s="185"/>
      <c r="H201" s="311"/>
      <c r="I201" s="185"/>
    </row>
    <row r="202" spans="1:9" ht="15.75">
      <c r="A202" s="197" t="s">
        <v>5</v>
      </c>
      <c r="B202" s="197"/>
      <c r="C202" s="282"/>
      <c r="D202" s="198"/>
      <c r="E202" s="199"/>
      <c r="F202" s="200" t="s">
        <v>19</v>
      </c>
      <c r="G202" s="185"/>
      <c r="H202" s="185"/>
      <c r="I202" s="185"/>
    </row>
    <row r="203" spans="1:11" ht="15.75">
      <c r="A203" s="197" t="s">
        <v>952</v>
      </c>
      <c r="B203" s="302" t="s">
        <v>967</v>
      </c>
      <c r="C203" s="282">
        <v>3</v>
      </c>
      <c r="D203" s="198">
        <f>VALUE(LEFT(A200,3))+INT(VALUE(LEFT(A200,3))/100)*1000</f>
        <v>3322</v>
      </c>
      <c r="E203" s="199">
        <v>100</v>
      </c>
      <c r="F203" s="191">
        <f>G203+H203+I203</f>
        <v>103.5</v>
      </c>
      <c r="G203" s="248">
        <v>103.5</v>
      </c>
      <c r="H203" s="248"/>
      <c r="I203" s="247"/>
      <c r="J203" s="2">
        <f ca="1">IF(OFFSET(D203,-2,0,)="Активен",1,0)</f>
        <v>1</v>
      </c>
      <c r="K203" s="314">
        <f>+IF(J203=0,"Избран е неактивен статус на дейността!","")</f>
      </c>
    </row>
    <row r="204" spans="1:11" ht="15.75">
      <c r="A204" s="197" t="s">
        <v>968</v>
      </c>
      <c r="B204" s="302" t="s">
        <v>967</v>
      </c>
      <c r="C204" s="282">
        <v>3</v>
      </c>
      <c r="D204" s="198">
        <f>VALUE(LEFT(A200,3))+INT(VALUE(LEFT(A200,3))/100)*1000</f>
        <v>3322</v>
      </c>
      <c r="E204" s="199">
        <v>8700</v>
      </c>
      <c r="F204" s="191">
        <f>G204+H204+I204</f>
        <v>0</v>
      </c>
      <c r="G204" s="247"/>
      <c r="H204" s="247"/>
      <c r="I204" s="247"/>
      <c r="J204" s="2">
        <f ca="1">IF(OFFSET(D204,-3,0,)="Активен",1,0)</f>
        <v>1</v>
      </c>
      <c r="K204" s="314">
        <f>+IF(J204=0,"Данните за тази дейност няма да участват в рекапитулациите.","")</f>
      </c>
    </row>
    <row r="205" spans="1:9" ht="15.75">
      <c r="A205" s="193"/>
      <c r="B205" s="193"/>
      <c r="C205" s="282"/>
      <c r="D205" s="194"/>
      <c r="E205" s="195"/>
      <c r="F205" s="200" t="s">
        <v>19</v>
      </c>
      <c r="G205" s="185"/>
      <c r="H205" s="185"/>
      <c r="I205" s="185"/>
    </row>
    <row r="206" spans="1:9" ht="15.75">
      <c r="A206" s="221" t="s">
        <v>67</v>
      </c>
      <c r="B206" s="221"/>
      <c r="C206" s="285"/>
      <c r="D206" s="198"/>
      <c r="E206" s="195"/>
      <c r="F206" s="200" t="s">
        <v>19</v>
      </c>
      <c r="G206" s="185"/>
      <c r="H206" s="185"/>
      <c r="I206" s="185"/>
    </row>
    <row r="207" spans="1:9" s="2" customFormat="1" ht="15.75">
      <c r="A207" s="282" t="s">
        <v>975</v>
      </c>
      <c r="B207" s="197"/>
      <c r="C207" s="282"/>
      <c r="D207" s="313" t="s">
        <v>972</v>
      </c>
      <c r="E207" s="199"/>
      <c r="F207" s="200">
        <f>+IF(D207="Неактивен","ДЕЙНОСТТА Е ЗАКРИТА СЧИТАНO OT   →","")</f>
      </c>
      <c r="G207" s="185"/>
      <c r="H207" s="311"/>
      <c r="I207" s="185"/>
    </row>
    <row r="208" spans="1:9" ht="15.75">
      <c r="A208" s="197" t="s">
        <v>5</v>
      </c>
      <c r="B208" s="197"/>
      <c r="C208" s="282"/>
      <c r="D208" s="198"/>
      <c r="E208" s="199"/>
      <c r="F208" s="200" t="s">
        <v>19</v>
      </c>
      <c r="G208" s="185"/>
      <c r="H208" s="185"/>
      <c r="I208" s="185"/>
    </row>
    <row r="209" spans="1:11" ht="15.75">
      <c r="A209" s="197" t="s">
        <v>952</v>
      </c>
      <c r="B209" s="302" t="s">
        <v>967</v>
      </c>
      <c r="C209" s="282">
        <v>3</v>
      </c>
      <c r="D209" s="198">
        <f>VALUE(LEFT(A206,3))+INT(VALUE(LEFT(A206,3))/100)*1000</f>
        <v>3324</v>
      </c>
      <c r="E209" s="199">
        <v>100</v>
      </c>
      <c r="F209" s="191">
        <f>G209+H209+I209</f>
        <v>0</v>
      </c>
      <c r="G209" s="248"/>
      <c r="H209" s="248"/>
      <c r="I209" s="247"/>
      <c r="J209" s="2">
        <f ca="1">IF(OFFSET(D209,-2,0,)="Активен",1,0)</f>
        <v>1</v>
      </c>
      <c r="K209" s="314">
        <f>+IF(J209=0,"Избран е неактивен статус на дейността!","")</f>
      </c>
    </row>
    <row r="210" spans="1:11" ht="15.75">
      <c r="A210" s="197" t="s">
        <v>968</v>
      </c>
      <c r="B210" s="302" t="s">
        <v>967</v>
      </c>
      <c r="C210" s="282">
        <v>3</v>
      </c>
      <c r="D210" s="198">
        <f>VALUE(LEFT(A206,3))+INT(VALUE(LEFT(A206,3))/100)*1000</f>
        <v>3324</v>
      </c>
      <c r="E210" s="199">
        <v>8700</v>
      </c>
      <c r="F210" s="191">
        <f>G210+H210+I210</f>
        <v>0</v>
      </c>
      <c r="G210" s="247"/>
      <c r="H210" s="247"/>
      <c r="I210" s="247"/>
      <c r="J210" s="2">
        <f ca="1">IF(OFFSET(D210,-3,0,)="Активен",1,0)</f>
        <v>1</v>
      </c>
      <c r="K210" s="314">
        <f>+IF(J210=0,"Данните за тази дейност няма да участват в рекапитулациите.","")</f>
      </c>
    </row>
    <row r="211" spans="1:9" ht="15.75">
      <c r="A211" s="193"/>
      <c r="B211" s="193"/>
      <c r="C211" s="282"/>
      <c r="D211" s="194"/>
      <c r="E211" s="195"/>
      <c r="F211" s="200" t="s">
        <v>19</v>
      </c>
      <c r="G211" s="185"/>
      <c r="H211" s="185"/>
      <c r="I211" s="185"/>
    </row>
    <row r="212" spans="1:9" ht="31.5">
      <c r="A212" s="221" t="s">
        <v>68</v>
      </c>
      <c r="B212" s="221"/>
      <c r="C212" s="285"/>
      <c r="D212" s="198"/>
      <c r="E212" s="195"/>
      <c r="F212" s="200" t="s">
        <v>19</v>
      </c>
      <c r="G212" s="185"/>
      <c r="H212" s="185"/>
      <c r="I212" s="185"/>
    </row>
    <row r="213" spans="1:9" s="2" customFormat="1" ht="15.75">
      <c r="A213" s="282" t="s">
        <v>975</v>
      </c>
      <c r="B213" s="197"/>
      <c r="C213" s="282"/>
      <c r="D213" s="313" t="s">
        <v>972</v>
      </c>
      <c r="E213" s="199"/>
      <c r="F213" s="200">
        <f>+IF(D213="Неактивен","ДЕЙНОСТТА Е ЗАКРИТА СЧИТАНO OT   →","")</f>
      </c>
      <c r="G213" s="185"/>
      <c r="H213" s="311"/>
      <c r="I213" s="185"/>
    </row>
    <row r="214" spans="1:9" ht="15.75">
      <c r="A214" s="197" t="s">
        <v>5</v>
      </c>
      <c r="B214" s="197"/>
      <c r="C214" s="282"/>
      <c r="D214" s="198"/>
      <c r="E214" s="199"/>
      <c r="F214" s="200" t="s">
        <v>19</v>
      </c>
      <c r="G214" s="185"/>
      <c r="H214" s="185"/>
      <c r="I214" s="185"/>
    </row>
    <row r="215" spans="1:11" ht="15.75">
      <c r="A215" s="197" t="s">
        <v>952</v>
      </c>
      <c r="B215" s="302" t="s">
        <v>967</v>
      </c>
      <c r="C215" s="282">
        <v>3</v>
      </c>
      <c r="D215" s="198">
        <f>VALUE(LEFT(A212,3))+INT(VALUE(LEFT(A212,3))/100)*1000</f>
        <v>3326</v>
      </c>
      <c r="E215" s="199">
        <v>100</v>
      </c>
      <c r="F215" s="191">
        <f>G215+H215+I215</f>
        <v>4</v>
      </c>
      <c r="G215" s="248">
        <v>4</v>
      </c>
      <c r="H215" s="248"/>
      <c r="I215" s="247"/>
      <c r="J215" s="2">
        <f ca="1">IF(OFFSET(D215,-2,0,)="Активен",1,0)</f>
        <v>1</v>
      </c>
      <c r="K215" s="314">
        <f>+IF(J215=0,"Избран е неактивен статус на дейността!","")</f>
      </c>
    </row>
    <row r="216" spans="1:11" ht="15.75">
      <c r="A216" s="197" t="s">
        <v>968</v>
      </c>
      <c r="B216" s="302" t="s">
        <v>967</v>
      </c>
      <c r="C216" s="282">
        <v>3</v>
      </c>
      <c r="D216" s="198">
        <f>VALUE(LEFT(A212,3))+INT(VALUE(LEFT(A212,3))/100)*1000</f>
        <v>3326</v>
      </c>
      <c r="E216" s="199">
        <v>8700</v>
      </c>
      <c r="F216" s="191">
        <f>G216+H216+I216</f>
        <v>0</v>
      </c>
      <c r="G216" s="247"/>
      <c r="H216" s="247"/>
      <c r="I216" s="247"/>
      <c r="J216" s="2">
        <f ca="1">IF(OFFSET(D216,-3,0,)="Активен",1,0)</f>
        <v>1</v>
      </c>
      <c r="K216" s="314">
        <f>+IF(J216=0,"Данните за тази дейност няма да участват в рекапитулациите.","")</f>
      </c>
    </row>
    <row r="217" spans="1:9" ht="15.75">
      <c r="A217" s="193"/>
      <c r="B217" s="193"/>
      <c r="C217" s="282"/>
      <c r="D217" s="194"/>
      <c r="E217" s="195"/>
      <c r="F217" s="200" t="s">
        <v>19</v>
      </c>
      <c r="G217" s="185"/>
      <c r="H217" s="185"/>
      <c r="I217" s="185"/>
    </row>
    <row r="218" spans="1:9" ht="15.75">
      <c r="A218" s="221" t="s">
        <v>69</v>
      </c>
      <c r="B218" s="221"/>
      <c r="C218" s="285"/>
      <c r="D218" s="198"/>
      <c r="E218" s="195"/>
      <c r="F218" s="200" t="s">
        <v>19</v>
      </c>
      <c r="G218" s="185"/>
      <c r="H218" s="185"/>
      <c r="I218" s="185"/>
    </row>
    <row r="219" spans="1:9" s="2" customFormat="1" ht="15.75">
      <c r="A219" s="282" t="s">
        <v>975</v>
      </c>
      <c r="B219" s="197"/>
      <c r="C219" s="282"/>
      <c r="D219" s="313" t="s">
        <v>972</v>
      </c>
      <c r="E219" s="199"/>
      <c r="F219" s="200">
        <f>+IF(D219="Неактивен","ДЕЙНОСТТА Е ЗАКРИТА СЧИТАНO OT   →","")</f>
      </c>
      <c r="G219" s="185"/>
      <c r="H219" s="311"/>
      <c r="I219" s="185"/>
    </row>
    <row r="220" spans="1:9" ht="15.75">
      <c r="A220" s="197" t="s">
        <v>5</v>
      </c>
      <c r="B220" s="197"/>
      <c r="C220" s="282"/>
      <c r="D220" s="198"/>
      <c r="E220" s="199"/>
      <c r="F220" s="200" t="s">
        <v>19</v>
      </c>
      <c r="G220" s="185"/>
      <c r="H220" s="185"/>
      <c r="I220" s="185"/>
    </row>
    <row r="221" spans="1:11" ht="15.75">
      <c r="A221" s="197" t="s">
        <v>952</v>
      </c>
      <c r="B221" s="302" t="s">
        <v>967</v>
      </c>
      <c r="C221" s="282">
        <v>3</v>
      </c>
      <c r="D221" s="198">
        <f>VALUE(LEFT(A218,3))+INT(VALUE(LEFT(A218,3))/100)*1000</f>
        <v>3332</v>
      </c>
      <c r="E221" s="199">
        <v>100</v>
      </c>
      <c r="F221" s="191">
        <f>G221+H221+I221</f>
        <v>0</v>
      </c>
      <c r="G221" s="248"/>
      <c r="H221" s="248"/>
      <c r="I221" s="247"/>
      <c r="J221" s="2">
        <f ca="1">IF(OFFSET(D221,-2,0,)="Активен",1,0)</f>
        <v>1</v>
      </c>
      <c r="K221" s="314">
        <f>+IF(J221=0,"Избран е неактивен статус на дейността!","")</f>
      </c>
    </row>
    <row r="222" spans="1:11" ht="15.75">
      <c r="A222" s="197" t="s">
        <v>968</v>
      </c>
      <c r="B222" s="302" t="s">
        <v>967</v>
      </c>
      <c r="C222" s="282">
        <v>3</v>
      </c>
      <c r="D222" s="198">
        <f>VALUE(LEFT(A218,3))+INT(VALUE(LEFT(A218,3))/100)*1000</f>
        <v>3332</v>
      </c>
      <c r="E222" s="199">
        <v>8700</v>
      </c>
      <c r="F222" s="191">
        <f>G222+H222+I222</f>
        <v>0</v>
      </c>
      <c r="G222" s="247"/>
      <c r="H222" s="247"/>
      <c r="I222" s="247"/>
      <c r="J222" s="2">
        <f ca="1">IF(OFFSET(D222,-3,0,)="Активен",1,0)</f>
        <v>1</v>
      </c>
      <c r="K222" s="314">
        <f>+IF(J222=0,"Данните за тази дейност няма да участват в рекапитулациите.","")</f>
      </c>
    </row>
    <row r="223" spans="1:9" ht="15.75">
      <c r="A223" s="193"/>
      <c r="B223" s="193"/>
      <c r="C223" s="282"/>
      <c r="D223" s="194"/>
      <c r="E223" s="195"/>
      <c r="F223" s="200" t="s">
        <v>19</v>
      </c>
      <c r="G223" s="185"/>
      <c r="H223" s="185"/>
      <c r="I223" s="185"/>
    </row>
    <row r="224" spans="1:9" ht="15.75">
      <c r="A224" s="262" t="s">
        <v>70</v>
      </c>
      <c r="B224" s="306"/>
      <c r="C224" s="290"/>
      <c r="D224" s="213"/>
      <c r="E224" s="195"/>
      <c r="F224" s="200"/>
      <c r="G224" s="185"/>
      <c r="H224" s="185"/>
      <c r="I224" s="185"/>
    </row>
    <row r="225" spans="1:9" s="2" customFormat="1" ht="15.75">
      <c r="A225" s="282" t="s">
        <v>975</v>
      </c>
      <c r="B225" s="197"/>
      <c r="C225" s="282"/>
      <c r="D225" s="313" t="s">
        <v>972</v>
      </c>
      <c r="E225" s="199"/>
      <c r="F225" s="200">
        <f>+IF(D225="Неактивен","ДЕЙНОСТТА Е ЗАКРИТА СЧИТАНO OT   →","")</f>
      </c>
      <c r="G225" s="185"/>
      <c r="H225" s="311"/>
      <c r="I225" s="185"/>
    </row>
    <row r="226" spans="1:9" ht="15.75">
      <c r="A226" s="197" t="s">
        <v>5</v>
      </c>
      <c r="B226" s="197"/>
      <c r="C226" s="282"/>
      <c r="D226" s="198"/>
      <c r="E226" s="199"/>
      <c r="F226" s="200" t="s">
        <v>19</v>
      </c>
      <c r="G226" s="185"/>
      <c r="H226" s="185"/>
      <c r="I226" s="185"/>
    </row>
    <row r="227" spans="1:11" ht="15.75">
      <c r="A227" s="197" t="s">
        <v>952</v>
      </c>
      <c r="B227" s="302" t="s">
        <v>967</v>
      </c>
      <c r="C227" s="282">
        <v>3</v>
      </c>
      <c r="D227" s="198">
        <f>VALUE(LEFT(A224,3))+INT(VALUE(LEFT(A224,3))/100)*1000</f>
        <v>3333</v>
      </c>
      <c r="E227" s="199">
        <v>100</v>
      </c>
      <c r="F227" s="191">
        <f>G227+H227+I227</f>
        <v>0</v>
      </c>
      <c r="G227" s="248"/>
      <c r="H227" s="248"/>
      <c r="I227" s="247"/>
      <c r="J227" s="2">
        <f ca="1">IF(OFFSET(D227,-2,0,)="Активен",1,0)</f>
        <v>1</v>
      </c>
      <c r="K227" s="314">
        <f>+IF(J227=0,"Избран е неактивен статус на дейността!","")</f>
      </c>
    </row>
    <row r="228" spans="1:11" ht="15.75">
      <c r="A228" s="197" t="s">
        <v>968</v>
      </c>
      <c r="B228" s="302" t="s">
        <v>967</v>
      </c>
      <c r="C228" s="282">
        <v>3</v>
      </c>
      <c r="D228" s="198">
        <f>VALUE(LEFT(A224,3))+INT(VALUE(LEFT(A224,3))/100)*1000</f>
        <v>3333</v>
      </c>
      <c r="E228" s="199">
        <v>8700</v>
      </c>
      <c r="F228" s="191">
        <f>G228+H228+I228</f>
        <v>0</v>
      </c>
      <c r="G228" s="247"/>
      <c r="H228" s="247"/>
      <c r="I228" s="247"/>
      <c r="J228" s="2">
        <f ca="1">IF(OFFSET(D228,-3,0,)="Активен",1,0)</f>
        <v>1</v>
      </c>
      <c r="K228" s="314">
        <f>+IF(J228=0,"Данните за тази дейност няма да участват в рекапитулациите.","")</f>
      </c>
    </row>
    <row r="229" spans="1:9" ht="15.75">
      <c r="A229" s="193"/>
      <c r="B229" s="193"/>
      <c r="C229" s="282"/>
      <c r="D229" s="198"/>
      <c r="E229" s="195"/>
      <c r="F229" s="200"/>
      <c r="G229" s="185"/>
      <c r="H229" s="185"/>
      <c r="I229" s="185"/>
    </row>
    <row r="230" spans="1:9" ht="15.75">
      <c r="A230" s="221" t="s">
        <v>71</v>
      </c>
      <c r="B230" s="221"/>
      <c r="C230" s="285"/>
      <c r="D230" s="198"/>
      <c r="E230" s="195"/>
      <c r="F230" s="200" t="s">
        <v>19</v>
      </c>
      <c r="G230" s="185"/>
      <c r="H230" s="185"/>
      <c r="I230" s="185"/>
    </row>
    <row r="231" spans="1:9" s="2" customFormat="1" ht="15.75">
      <c r="A231" s="282" t="s">
        <v>975</v>
      </c>
      <c r="B231" s="197"/>
      <c r="C231" s="282"/>
      <c r="D231" s="313" t="s">
        <v>972</v>
      </c>
      <c r="E231" s="199"/>
      <c r="F231" s="200">
        <f>+IF(D231="Неактивен","ДЕЙНОСТТА Е ЗАКРИТА СЧИТАНO OT   →","")</f>
      </c>
      <c r="G231" s="185"/>
      <c r="H231" s="311"/>
      <c r="I231" s="185"/>
    </row>
    <row r="232" spans="1:9" ht="15.75">
      <c r="A232" s="197" t="s">
        <v>5</v>
      </c>
      <c r="B232" s="197"/>
      <c r="C232" s="282"/>
      <c r="D232" s="198"/>
      <c r="E232" s="199"/>
      <c r="F232" s="200" t="s">
        <v>19</v>
      </c>
      <c r="G232" s="185"/>
      <c r="H232" s="185"/>
      <c r="I232" s="185"/>
    </row>
    <row r="233" spans="1:11" ht="15.75">
      <c r="A233" s="197" t="s">
        <v>952</v>
      </c>
      <c r="B233" s="302" t="s">
        <v>967</v>
      </c>
      <c r="C233" s="282">
        <v>3</v>
      </c>
      <c r="D233" s="198">
        <f>VALUE(LEFT(A230,3))+INT(VALUE(LEFT(A230,3))/100)*1000</f>
        <v>3336</v>
      </c>
      <c r="E233" s="199">
        <v>100</v>
      </c>
      <c r="F233" s="191">
        <f>G233+H233+I233</f>
        <v>0</v>
      </c>
      <c r="G233" s="248"/>
      <c r="H233" s="248"/>
      <c r="I233" s="247"/>
      <c r="J233" s="2">
        <f ca="1">IF(OFFSET(D233,-2,0,)="Активен",1,0)</f>
        <v>1</v>
      </c>
      <c r="K233" s="314">
        <f>+IF(J233=0,"Избран е неактивен статус на дейността!","")</f>
      </c>
    </row>
    <row r="234" spans="1:11" ht="15.75">
      <c r="A234" s="197" t="s">
        <v>968</v>
      </c>
      <c r="B234" s="302" t="s">
        <v>967</v>
      </c>
      <c r="C234" s="282">
        <v>3</v>
      </c>
      <c r="D234" s="198">
        <f>VALUE(LEFT(A230,3))+INT(VALUE(LEFT(A230,3))/100)*1000</f>
        <v>3336</v>
      </c>
      <c r="E234" s="199">
        <v>8700</v>
      </c>
      <c r="F234" s="191">
        <f>G234+H234+I234</f>
        <v>0</v>
      </c>
      <c r="G234" s="247"/>
      <c r="H234" s="247"/>
      <c r="I234" s="247"/>
      <c r="J234" s="2">
        <f ca="1">IF(OFFSET(D234,-3,0,)="Активен",1,0)</f>
        <v>1</v>
      </c>
      <c r="K234" s="314">
        <f>+IF(J234=0,"Данните за тази дейност няма да участват в рекапитулациите.","")</f>
      </c>
    </row>
    <row r="235" spans="1:9" ht="15.75">
      <c r="A235" s="193"/>
      <c r="B235" s="193"/>
      <c r="C235" s="282"/>
      <c r="D235" s="194"/>
      <c r="E235" s="195"/>
      <c r="F235" s="200" t="s">
        <v>19</v>
      </c>
      <c r="G235" s="185"/>
      <c r="H235" s="185"/>
      <c r="I235" s="185"/>
    </row>
    <row r="236" spans="1:9" ht="15.75">
      <c r="A236" s="221" t="s">
        <v>72</v>
      </c>
      <c r="B236" s="221"/>
      <c r="C236" s="285"/>
      <c r="D236" s="198"/>
      <c r="E236" s="195"/>
      <c r="F236" s="200" t="s">
        <v>19</v>
      </c>
      <c r="G236" s="185"/>
      <c r="H236" s="185"/>
      <c r="I236" s="185"/>
    </row>
    <row r="237" spans="1:9" s="2" customFormat="1" ht="15.75">
      <c r="A237" s="282" t="s">
        <v>975</v>
      </c>
      <c r="B237" s="197"/>
      <c r="C237" s="282"/>
      <c r="D237" s="313" t="s">
        <v>972</v>
      </c>
      <c r="E237" s="199"/>
      <c r="F237" s="200">
        <f>+IF(D237="Неактивен","ДЕЙНОСТТА Е ЗАКРИТА СЧИТАНO OT   →","")</f>
      </c>
      <c r="G237" s="185"/>
      <c r="H237" s="311"/>
      <c r="I237" s="185"/>
    </row>
    <row r="238" spans="1:9" ht="15.75">
      <c r="A238" s="197" t="s">
        <v>5</v>
      </c>
      <c r="B238" s="197"/>
      <c r="C238" s="282"/>
      <c r="D238" s="198"/>
      <c r="E238" s="199"/>
      <c r="F238" s="200" t="s">
        <v>19</v>
      </c>
      <c r="G238" s="185"/>
      <c r="H238" s="185"/>
      <c r="I238" s="185"/>
    </row>
    <row r="239" spans="1:11" ht="15.75">
      <c r="A239" s="197" t="s">
        <v>952</v>
      </c>
      <c r="B239" s="302" t="s">
        <v>967</v>
      </c>
      <c r="C239" s="282">
        <v>3</v>
      </c>
      <c r="D239" s="198">
        <f>VALUE(LEFT(A236,3))+INT(VALUE(LEFT(A236,3))/100)*1000</f>
        <v>3337</v>
      </c>
      <c r="E239" s="199">
        <v>100</v>
      </c>
      <c r="F239" s="191">
        <f>G239+H239+I239</f>
        <v>0</v>
      </c>
      <c r="G239" s="247"/>
      <c r="H239" s="247"/>
      <c r="I239" s="247"/>
      <c r="J239" s="2">
        <f ca="1">IF(OFFSET(D239,-2,0,)="Активен",1,0)</f>
        <v>1</v>
      </c>
      <c r="K239" s="314">
        <f>+IF(J239=0,"Избран е неактивен статус на дейността!","")</f>
      </c>
    </row>
    <row r="240" spans="1:11" ht="15.75">
      <c r="A240" s="197" t="s">
        <v>968</v>
      </c>
      <c r="B240" s="302" t="s">
        <v>967</v>
      </c>
      <c r="C240" s="282">
        <v>3</v>
      </c>
      <c r="D240" s="198">
        <f>VALUE(LEFT(A236,3))+INT(VALUE(LEFT(A236,3))/100)*1000</f>
        <v>3337</v>
      </c>
      <c r="E240" s="199">
        <v>8700</v>
      </c>
      <c r="F240" s="191">
        <f>G240+H240+I240</f>
        <v>0</v>
      </c>
      <c r="G240" s="247"/>
      <c r="H240" s="247"/>
      <c r="I240" s="247"/>
      <c r="J240" s="2">
        <f ca="1">IF(OFFSET(D240,-3,0,)="Активен",1,0)</f>
        <v>1</v>
      </c>
      <c r="K240" s="314">
        <f>+IF(J240=0,"Данните за тази дейност няма да участват в рекапитулациите.","")</f>
      </c>
    </row>
    <row r="241" spans="1:9" ht="15.75">
      <c r="A241" s="193"/>
      <c r="B241" s="193"/>
      <c r="C241" s="282"/>
      <c r="D241" s="194"/>
      <c r="E241" s="195"/>
      <c r="F241" s="200" t="s">
        <v>19</v>
      </c>
      <c r="G241" s="185"/>
      <c r="H241" s="185"/>
      <c r="I241" s="185"/>
    </row>
    <row r="242" spans="1:9" ht="15.75">
      <c r="A242" s="221" t="s">
        <v>73</v>
      </c>
      <c r="B242" s="221"/>
      <c r="C242" s="285"/>
      <c r="D242" s="198"/>
      <c r="E242" s="195"/>
      <c r="F242" s="200" t="s">
        <v>19</v>
      </c>
      <c r="G242" s="185"/>
      <c r="H242" s="185"/>
      <c r="I242" s="185"/>
    </row>
    <row r="243" spans="1:9" s="2" customFormat="1" ht="15.75">
      <c r="A243" s="282" t="s">
        <v>975</v>
      </c>
      <c r="B243" s="197"/>
      <c r="C243" s="282"/>
      <c r="D243" s="313" t="s">
        <v>972</v>
      </c>
      <c r="E243" s="199"/>
      <c r="F243" s="200">
        <f>+IF(D243="Неактивен","ДЕЙНОСТТА Е ЗАКРИТА СЧИТАНO OT   →","")</f>
      </c>
      <c r="G243" s="185"/>
      <c r="H243" s="311"/>
      <c r="I243" s="185"/>
    </row>
    <row r="244" spans="1:9" ht="15.75">
      <c r="A244" s="197" t="s">
        <v>5</v>
      </c>
      <c r="B244" s="197"/>
      <c r="C244" s="282"/>
      <c r="D244" s="198"/>
      <c r="E244" s="199"/>
      <c r="F244" s="200" t="s">
        <v>19</v>
      </c>
      <c r="G244" s="185"/>
      <c r="H244" s="185"/>
      <c r="I244" s="185"/>
    </row>
    <row r="245" spans="1:11" ht="15.75">
      <c r="A245" s="197" t="s">
        <v>952</v>
      </c>
      <c r="B245" s="302" t="s">
        <v>967</v>
      </c>
      <c r="C245" s="282">
        <v>3</v>
      </c>
      <c r="D245" s="198">
        <f>VALUE(LEFT(A242,3))+INT(VALUE(LEFT(A242,3))/100)*1000</f>
        <v>3338</v>
      </c>
      <c r="E245" s="199">
        <v>100</v>
      </c>
      <c r="F245" s="191">
        <f>G245+H245+I245</f>
        <v>0</v>
      </c>
      <c r="G245" s="247"/>
      <c r="H245" s="247"/>
      <c r="I245" s="247"/>
      <c r="J245" s="2">
        <f ca="1">IF(OFFSET(D245,-2,0,)="Активен",1,0)</f>
        <v>1</v>
      </c>
      <c r="K245" s="314">
        <f>+IF(J245=0,"Избран е неактивен статус на дейността!","")</f>
      </c>
    </row>
    <row r="246" spans="1:11" ht="15.75">
      <c r="A246" s="197" t="s">
        <v>968</v>
      </c>
      <c r="B246" s="302" t="s">
        <v>967</v>
      </c>
      <c r="C246" s="282">
        <v>3</v>
      </c>
      <c r="D246" s="198">
        <f>VALUE(LEFT(A242,3))+INT(VALUE(LEFT(A242,3))/100)*1000</f>
        <v>3338</v>
      </c>
      <c r="E246" s="199">
        <v>8700</v>
      </c>
      <c r="F246" s="191">
        <f>G246+H246+I246</f>
        <v>0</v>
      </c>
      <c r="G246" s="247"/>
      <c r="H246" s="247"/>
      <c r="I246" s="247"/>
      <c r="J246" s="2">
        <f ca="1">IF(OFFSET(D246,-3,0,)="Активен",1,0)</f>
        <v>1</v>
      </c>
      <c r="K246" s="314">
        <f>+IF(J246=0,"Данните за тази дейност няма да участват в рекапитулациите.","")</f>
      </c>
    </row>
    <row r="247" spans="1:9" ht="15.75">
      <c r="A247" s="193"/>
      <c r="B247" s="193"/>
      <c r="C247" s="282"/>
      <c r="D247" s="194"/>
      <c r="E247" s="195"/>
      <c r="F247" s="200" t="s">
        <v>19</v>
      </c>
      <c r="G247" s="185"/>
      <c r="H247" s="185"/>
      <c r="I247" s="185"/>
    </row>
    <row r="248" spans="1:9" ht="15.75">
      <c r="A248" s="223" t="s">
        <v>74</v>
      </c>
      <c r="B248" s="304"/>
      <c r="C248" s="286"/>
      <c r="D248" s="209"/>
      <c r="E248" s="195"/>
      <c r="F248" s="200"/>
      <c r="G248" s="185"/>
      <c r="H248" s="185"/>
      <c r="I248" s="185"/>
    </row>
    <row r="249" spans="1:9" s="2" customFormat="1" ht="15.75">
      <c r="A249" s="282" t="s">
        <v>975</v>
      </c>
      <c r="B249" s="197"/>
      <c r="C249" s="282"/>
      <c r="D249" s="313" t="s">
        <v>972</v>
      </c>
      <c r="E249" s="199"/>
      <c r="F249" s="200">
        <f>+IF(D249="Неактивен","ДЕЙНОСТТА Е ЗАКРИТА СЧИТАНO OT   →","")</f>
      </c>
      <c r="G249" s="185"/>
      <c r="H249" s="311"/>
      <c r="I249" s="185"/>
    </row>
    <row r="250" spans="1:9" ht="15.75">
      <c r="A250" s="197" t="s">
        <v>5</v>
      </c>
      <c r="B250" s="197"/>
      <c r="C250" s="282"/>
      <c r="D250" s="198"/>
      <c r="E250" s="199"/>
      <c r="F250" s="200" t="s">
        <v>19</v>
      </c>
      <c r="G250" s="185"/>
      <c r="H250" s="185"/>
      <c r="I250" s="185"/>
    </row>
    <row r="251" spans="1:11" ht="15.75">
      <c r="A251" s="197" t="s">
        <v>952</v>
      </c>
      <c r="B251" s="302" t="s">
        <v>967</v>
      </c>
      <c r="C251" s="282">
        <v>3</v>
      </c>
      <c r="D251" s="198">
        <f>VALUE(LEFT(A248,3))+INT(VALUE(LEFT(A248,3))/100)*1000</f>
        <v>3359</v>
      </c>
      <c r="E251" s="199">
        <v>100</v>
      </c>
      <c r="F251" s="191">
        <f>G251+H251+I251</f>
        <v>0</v>
      </c>
      <c r="G251" s="247"/>
      <c r="H251" s="247"/>
      <c r="I251" s="247"/>
      <c r="J251" s="2">
        <f ca="1">IF(OFFSET(D251,-2,0,)="Активен",1,0)</f>
        <v>1</v>
      </c>
      <c r="K251" s="314">
        <f>+IF(J251=0,"Избран е неактивен статус на дейността!","")</f>
      </c>
    </row>
    <row r="252" spans="1:11" ht="15.75">
      <c r="A252" s="197" t="s">
        <v>968</v>
      </c>
      <c r="B252" s="302" t="s">
        <v>967</v>
      </c>
      <c r="C252" s="282">
        <v>3</v>
      </c>
      <c r="D252" s="198">
        <f>VALUE(LEFT(A248,3))+INT(VALUE(LEFT(A248,3))/100)*1000</f>
        <v>3359</v>
      </c>
      <c r="E252" s="199">
        <v>8700</v>
      </c>
      <c r="F252" s="191">
        <f>G252+H252+I252</f>
        <v>0</v>
      </c>
      <c r="G252" s="247"/>
      <c r="H252" s="247"/>
      <c r="I252" s="247"/>
      <c r="J252" s="2">
        <f ca="1">IF(OFFSET(D252,-3,0,)="Активен",1,0)</f>
        <v>1</v>
      </c>
      <c r="K252" s="314">
        <f>+IF(J252=0,"Данните за тази дейност няма да участват в рекапитулациите.","")</f>
      </c>
    </row>
    <row r="253" spans="1:9" ht="15.75">
      <c r="A253" s="193"/>
      <c r="B253" s="193"/>
      <c r="C253" s="282"/>
      <c r="D253" s="194"/>
      <c r="E253" s="195"/>
      <c r="F253" s="200"/>
      <c r="G253" s="185"/>
      <c r="H253" s="185"/>
      <c r="I253" s="185"/>
    </row>
    <row r="254" spans="1:9" ht="15.75">
      <c r="A254" s="223" t="s">
        <v>75</v>
      </c>
      <c r="B254" s="304"/>
      <c r="C254" s="286"/>
      <c r="D254" s="209"/>
      <c r="E254" s="195"/>
      <c r="F254" s="200"/>
      <c r="G254" s="185"/>
      <c r="H254" s="185"/>
      <c r="I254" s="185"/>
    </row>
    <row r="255" spans="1:9" s="2" customFormat="1" ht="15.75">
      <c r="A255" s="282" t="s">
        <v>975</v>
      </c>
      <c r="B255" s="197"/>
      <c r="C255" s="282"/>
      <c r="D255" s="313" t="s">
        <v>972</v>
      </c>
      <c r="E255" s="199"/>
      <c r="F255" s="200">
        <f>+IF(D255="Неактивен","ДЕЙНОСТТА Е ЗАКРИТА СЧИТАНO OT   →","")</f>
      </c>
      <c r="G255" s="185"/>
      <c r="H255" s="311"/>
      <c r="I255" s="185"/>
    </row>
    <row r="256" spans="1:9" ht="15.75">
      <c r="A256" s="197" t="s">
        <v>5</v>
      </c>
      <c r="B256" s="197"/>
      <c r="C256" s="282"/>
      <c r="D256" s="198"/>
      <c r="E256" s="199"/>
      <c r="F256" s="200" t="s">
        <v>19</v>
      </c>
      <c r="G256" s="185"/>
      <c r="H256" s="185"/>
      <c r="I256" s="185"/>
    </row>
    <row r="257" spans="1:11" ht="15.75">
      <c r="A257" s="197" t="s">
        <v>952</v>
      </c>
      <c r="B257" s="302" t="s">
        <v>967</v>
      </c>
      <c r="C257" s="282">
        <v>3</v>
      </c>
      <c r="D257" s="198">
        <f>VALUE(LEFT(A254,3))+INT(VALUE(LEFT(A254,3))/100)*1000</f>
        <v>3369</v>
      </c>
      <c r="E257" s="199">
        <v>100</v>
      </c>
      <c r="F257" s="191">
        <f>G257+H257+I257</f>
        <v>0</v>
      </c>
      <c r="G257" s="247"/>
      <c r="H257" s="247"/>
      <c r="I257" s="247"/>
      <c r="J257" s="2">
        <f ca="1">IF(OFFSET(D257,-2,0,)="Активен",1,0)</f>
        <v>1</v>
      </c>
      <c r="K257" s="314">
        <f>+IF(J257=0,"Избран е неактивен статус на дейността!","")</f>
      </c>
    </row>
    <row r="258" spans="1:11" ht="15.75">
      <c r="A258" s="197" t="s">
        <v>968</v>
      </c>
      <c r="B258" s="302" t="s">
        <v>967</v>
      </c>
      <c r="C258" s="282">
        <v>3</v>
      </c>
      <c r="D258" s="198">
        <f>VALUE(LEFT(A254,3))+INT(VALUE(LEFT(A254,3))/100)*1000</f>
        <v>3369</v>
      </c>
      <c r="E258" s="199">
        <v>8700</v>
      </c>
      <c r="F258" s="191">
        <f>G258+H258+I258</f>
        <v>0</v>
      </c>
      <c r="G258" s="247"/>
      <c r="H258" s="247"/>
      <c r="I258" s="247"/>
      <c r="J258" s="2">
        <f ca="1">IF(OFFSET(D258,-3,0,)="Активен",1,0)</f>
        <v>1</v>
      </c>
      <c r="K258" s="314">
        <f>+IF(J258=0,"Данните за тази дейност няма да участват в рекапитулациите.","")</f>
      </c>
    </row>
    <row r="259" spans="1:9" ht="15.75">
      <c r="A259" s="193"/>
      <c r="B259" s="193"/>
      <c r="C259" s="282"/>
      <c r="D259" s="194"/>
      <c r="E259" s="195"/>
      <c r="F259" s="200"/>
      <c r="G259" s="185"/>
      <c r="H259" s="185"/>
      <c r="I259" s="185"/>
    </row>
    <row r="260" spans="1:9" ht="31.5">
      <c r="A260" s="221" t="s">
        <v>76</v>
      </c>
      <c r="B260" s="221"/>
      <c r="C260" s="285"/>
      <c r="D260" s="198"/>
      <c r="E260" s="195"/>
      <c r="F260" s="200" t="s">
        <v>19</v>
      </c>
      <c r="G260" s="185"/>
      <c r="H260" s="185"/>
      <c r="I260" s="185"/>
    </row>
    <row r="261" spans="1:9" s="2" customFormat="1" ht="15.75">
      <c r="A261" s="282" t="s">
        <v>975</v>
      </c>
      <c r="B261" s="197"/>
      <c r="C261" s="282"/>
      <c r="D261" s="313" t="s">
        <v>972</v>
      </c>
      <c r="E261" s="199"/>
      <c r="F261" s="200">
        <f>+IF(D261="Неактивен","ДЕЙНОСТТА Е ЗАКРИТА СЧИТАНO OT   →","")</f>
      </c>
      <c r="G261" s="185"/>
      <c r="H261" s="311"/>
      <c r="I261" s="185"/>
    </row>
    <row r="262" spans="1:9" ht="15.75">
      <c r="A262" s="197" t="s">
        <v>5</v>
      </c>
      <c r="B262" s="197"/>
      <c r="C262" s="282"/>
      <c r="D262" s="198"/>
      <c r="E262" s="199"/>
      <c r="F262" s="200" t="s">
        <v>19</v>
      </c>
      <c r="G262" s="185"/>
      <c r="H262" s="185"/>
      <c r="I262" s="185"/>
    </row>
    <row r="263" spans="1:11" ht="15.75">
      <c r="A263" s="197" t="s">
        <v>952</v>
      </c>
      <c r="B263" s="302" t="s">
        <v>967</v>
      </c>
      <c r="C263" s="282">
        <v>3</v>
      </c>
      <c r="D263" s="198">
        <f>VALUE(LEFT(A260,3))+INT(VALUE(LEFT(A260,3))/100)*1000</f>
        <v>3388</v>
      </c>
      <c r="E263" s="199">
        <v>100</v>
      </c>
      <c r="F263" s="191">
        <f>G263+H263+I263</f>
        <v>0</v>
      </c>
      <c r="G263" s="247"/>
      <c r="H263" s="247"/>
      <c r="I263" s="247"/>
      <c r="J263" s="2">
        <f ca="1">IF(OFFSET(D263,-2,0,)="Активен",1,0)</f>
        <v>1</v>
      </c>
      <c r="K263" s="314">
        <f>+IF(J263=0,"Избран е неактивен статус на дейността!","")</f>
      </c>
    </row>
    <row r="264" spans="1:11" ht="15.75">
      <c r="A264" s="197" t="s">
        <v>968</v>
      </c>
      <c r="B264" s="302" t="s">
        <v>967</v>
      </c>
      <c r="C264" s="282">
        <v>3</v>
      </c>
      <c r="D264" s="198">
        <f>VALUE(LEFT(A260,3))+INT(VALUE(LEFT(A260,3))/100)*1000</f>
        <v>3388</v>
      </c>
      <c r="E264" s="199">
        <v>8700</v>
      </c>
      <c r="F264" s="191">
        <f>G264+H264+I264</f>
        <v>0</v>
      </c>
      <c r="G264" s="247"/>
      <c r="H264" s="247"/>
      <c r="I264" s="247"/>
      <c r="J264" s="2">
        <f ca="1">IF(OFFSET(D264,-3,0,)="Активен",1,0)</f>
        <v>1</v>
      </c>
      <c r="K264" s="314">
        <f>+IF(J264=0,"Данните за тази дейност няма да участват в рекапитулациите.","")</f>
      </c>
    </row>
    <row r="265" spans="1:9" ht="15.75">
      <c r="A265" s="193"/>
      <c r="B265" s="193"/>
      <c r="C265" s="282"/>
      <c r="D265" s="194"/>
      <c r="E265" s="195"/>
      <c r="F265" s="200" t="s">
        <v>19</v>
      </c>
      <c r="G265" s="185"/>
      <c r="H265" s="185"/>
      <c r="I265" s="185"/>
    </row>
    <row r="266" spans="1:9" ht="15.75">
      <c r="A266" s="221" t="s">
        <v>77</v>
      </c>
      <c r="B266" s="221"/>
      <c r="C266" s="285"/>
      <c r="D266" s="198"/>
      <c r="E266" s="195"/>
      <c r="F266" s="200" t="s">
        <v>19</v>
      </c>
      <c r="G266" s="185"/>
      <c r="H266" s="185"/>
      <c r="I266" s="185"/>
    </row>
    <row r="267" spans="1:9" s="2" customFormat="1" ht="15.75">
      <c r="A267" s="282" t="s">
        <v>975</v>
      </c>
      <c r="B267" s="197"/>
      <c r="C267" s="282"/>
      <c r="D267" s="313" t="s">
        <v>972</v>
      </c>
      <c r="E267" s="199"/>
      <c r="F267" s="200">
        <f>+IF(D267="Неактивен","ДЕЙНОСТТА Е ЗАКРИТА СЧИТАНO OT   →","")</f>
      </c>
      <c r="G267" s="185"/>
      <c r="H267" s="311"/>
      <c r="I267" s="185"/>
    </row>
    <row r="268" spans="1:9" ht="15.75">
      <c r="A268" s="197" t="s">
        <v>5</v>
      </c>
      <c r="B268" s="197"/>
      <c r="C268" s="282"/>
      <c r="D268" s="198"/>
      <c r="E268" s="199"/>
      <c r="F268" s="200" t="s">
        <v>19</v>
      </c>
      <c r="G268" s="185"/>
      <c r="H268" s="185"/>
      <c r="I268" s="185"/>
    </row>
    <row r="269" spans="1:11" ht="15.75">
      <c r="A269" s="197" t="s">
        <v>952</v>
      </c>
      <c r="B269" s="302" t="s">
        <v>967</v>
      </c>
      <c r="C269" s="282">
        <v>3</v>
      </c>
      <c r="D269" s="198">
        <f>VALUE(LEFT(A266,3))+INT(VALUE(LEFT(A266,3))/100)*1000</f>
        <v>3389</v>
      </c>
      <c r="E269" s="199">
        <v>100</v>
      </c>
      <c r="F269" s="191">
        <f>G269+H269+I269</f>
        <v>0.25</v>
      </c>
      <c r="G269" s="247"/>
      <c r="H269" s="247">
        <v>0.25</v>
      </c>
      <c r="I269" s="247"/>
      <c r="J269" s="2">
        <f ca="1">IF(OFFSET(D269,-2,0,)="Активен",1,0)</f>
        <v>1</v>
      </c>
      <c r="K269" s="314">
        <f>+IF(J269=0,"Избран е неактивен статус на дейността!","")</f>
      </c>
    </row>
    <row r="270" spans="1:11" ht="15.75">
      <c r="A270" s="197" t="s">
        <v>968</v>
      </c>
      <c r="B270" s="302" t="s">
        <v>967</v>
      </c>
      <c r="C270" s="282">
        <v>3</v>
      </c>
      <c r="D270" s="198">
        <f>VALUE(LEFT(A266,3))+INT(VALUE(LEFT(A266,3))/100)*1000</f>
        <v>3389</v>
      </c>
      <c r="E270" s="199">
        <v>8700</v>
      </c>
      <c r="F270" s="191">
        <f>G270+H270+I270</f>
        <v>0</v>
      </c>
      <c r="G270" s="247"/>
      <c r="H270" s="247"/>
      <c r="I270" s="247"/>
      <c r="J270" s="2">
        <f ca="1">IF(OFFSET(D270,-3,0,)="Активен",1,0)</f>
        <v>1</v>
      </c>
      <c r="K270" s="314">
        <f>+IF(J270=0,"Данните за тази дейност няма да участват в рекапитулациите.","")</f>
      </c>
    </row>
    <row r="271" spans="1:9" s="2" customFormat="1" ht="15.75">
      <c r="A271" s="193"/>
      <c r="B271" s="193"/>
      <c r="C271" s="282"/>
      <c r="D271" s="194"/>
      <c r="E271" s="195"/>
      <c r="F271" s="200" t="s">
        <v>19</v>
      </c>
      <c r="G271" s="185"/>
      <c r="H271" s="185"/>
      <c r="I271" s="185"/>
    </row>
    <row r="272" spans="1:9" s="2" customFormat="1" ht="20.25">
      <c r="A272" s="264" t="s">
        <v>10</v>
      </c>
      <c r="B272" s="264"/>
      <c r="C272" s="288"/>
      <c r="D272" s="176"/>
      <c r="E272" s="180"/>
      <c r="F272" s="200" t="s">
        <v>19</v>
      </c>
      <c r="G272" s="185"/>
      <c r="H272" s="185"/>
      <c r="I272" s="185"/>
    </row>
    <row r="273" spans="1:9" s="2" customFormat="1" ht="15.75">
      <c r="A273" s="211"/>
      <c r="B273" s="211"/>
      <c r="C273" s="289"/>
      <c r="D273" s="212"/>
      <c r="E273" s="180"/>
      <c r="F273" s="200" t="s">
        <v>19</v>
      </c>
      <c r="G273" s="189"/>
      <c r="H273" s="189"/>
      <c r="I273" s="189"/>
    </row>
    <row r="274" spans="1:9" ht="15.75">
      <c r="A274" s="162" t="s">
        <v>11</v>
      </c>
      <c r="B274" s="162"/>
      <c r="C274" s="281"/>
      <c r="D274" s="163"/>
      <c r="E274" s="184"/>
      <c r="F274" s="200" t="s">
        <v>19</v>
      </c>
      <c r="G274" s="185"/>
      <c r="H274" s="185"/>
      <c r="I274" s="185"/>
    </row>
    <row r="275" spans="1:9" ht="15.75">
      <c r="A275" s="162"/>
      <c r="B275" s="162"/>
      <c r="C275" s="281"/>
      <c r="D275" s="163"/>
      <c r="E275" s="184"/>
      <c r="F275" s="200" t="s">
        <v>19</v>
      </c>
      <c r="G275" s="185"/>
      <c r="H275" s="185"/>
      <c r="I275" s="185"/>
    </row>
    <row r="276" spans="1:9" ht="15.75">
      <c r="A276" s="162" t="s">
        <v>5</v>
      </c>
      <c r="B276" s="162"/>
      <c r="C276" s="281"/>
      <c r="D276" s="163"/>
      <c r="E276" s="190"/>
      <c r="F276" s="200" t="s">
        <v>19</v>
      </c>
      <c r="G276" s="185"/>
      <c r="H276" s="185"/>
      <c r="I276" s="185"/>
    </row>
    <row r="277" spans="1:9" ht="15.75">
      <c r="A277" s="162" t="s">
        <v>952</v>
      </c>
      <c r="B277" s="300" t="s">
        <v>966</v>
      </c>
      <c r="C277" s="280">
        <v>4</v>
      </c>
      <c r="D277" s="161"/>
      <c r="E277" s="190">
        <v>100</v>
      </c>
      <c r="F277" s="232">
        <f>G277+H277+I277</f>
        <v>15</v>
      </c>
      <c r="G277" s="232">
        <f aca="true" t="shared" si="12" ref="G277:I280">_xlfn.SUMIFS(G$1:G$65536,$D:$D,"&gt;4000",$D:$D,"&lt;5000",$J:$J,1,$E:$E,$E277)</f>
        <v>15</v>
      </c>
      <c r="H277" s="232">
        <f t="shared" si="12"/>
        <v>0</v>
      </c>
      <c r="I277" s="232">
        <f t="shared" si="12"/>
        <v>0</v>
      </c>
    </row>
    <row r="278" spans="1:9" ht="15.75">
      <c r="A278" s="162" t="s">
        <v>37</v>
      </c>
      <c r="B278" s="300" t="s">
        <v>966</v>
      </c>
      <c r="C278" s="280">
        <v>4</v>
      </c>
      <c r="D278" s="161"/>
      <c r="E278" s="190">
        <v>3500</v>
      </c>
      <c r="F278" s="232">
        <f>G278+H278+I278</f>
        <v>30</v>
      </c>
      <c r="G278" s="232">
        <f t="shared" si="12"/>
        <v>30</v>
      </c>
      <c r="H278" s="232">
        <f t="shared" si="12"/>
        <v>0</v>
      </c>
      <c r="I278" s="232">
        <f t="shared" si="12"/>
        <v>0</v>
      </c>
    </row>
    <row r="279" spans="1:9" ht="15.75">
      <c r="A279" s="162" t="s">
        <v>38</v>
      </c>
      <c r="B279" s="300" t="s">
        <v>966</v>
      </c>
      <c r="C279" s="280">
        <v>4</v>
      </c>
      <c r="D279" s="161"/>
      <c r="E279" s="190">
        <v>3600</v>
      </c>
      <c r="F279" s="232">
        <f>G279+H279+I279</f>
        <v>33</v>
      </c>
      <c r="G279" s="232">
        <f t="shared" si="12"/>
        <v>33</v>
      </c>
      <c r="H279" s="232">
        <f t="shared" si="12"/>
        <v>0</v>
      </c>
      <c r="I279" s="232">
        <f t="shared" si="12"/>
        <v>0</v>
      </c>
    </row>
    <row r="280" spans="1:9" ht="15.75">
      <c r="A280" s="162" t="s">
        <v>958</v>
      </c>
      <c r="B280" s="300" t="s">
        <v>966</v>
      </c>
      <c r="C280" s="281">
        <v>4</v>
      </c>
      <c r="D280" s="188"/>
      <c r="E280" s="190">
        <v>8700</v>
      </c>
      <c r="F280" s="232">
        <f>G280+H280+I280</f>
        <v>0</v>
      </c>
      <c r="G280" s="232">
        <f t="shared" si="12"/>
        <v>0</v>
      </c>
      <c r="H280" s="232">
        <f t="shared" si="12"/>
        <v>0</v>
      </c>
      <c r="I280" s="232">
        <f t="shared" si="12"/>
        <v>0</v>
      </c>
    </row>
    <row r="281" spans="1:9" ht="15.75">
      <c r="A281" s="197"/>
      <c r="B281" s="197"/>
      <c r="C281" s="282"/>
      <c r="D281" s="198"/>
      <c r="E281" s="199"/>
      <c r="F281" s="200" t="s">
        <v>19</v>
      </c>
      <c r="G281" s="185"/>
      <c r="H281" s="185"/>
      <c r="I281" s="185"/>
    </row>
    <row r="282" spans="1:9" ht="31.5">
      <c r="A282" s="263" t="s">
        <v>78</v>
      </c>
      <c r="B282" s="307"/>
      <c r="C282" s="291"/>
      <c r="D282" s="181"/>
      <c r="E282" s="195"/>
      <c r="F282" s="200" t="s">
        <v>19</v>
      </c>
      <c r="G282" s="185"/>
      <c r="H282" s="185"/>
      <c r="I282" s="185"/>
    </row>
    <row r="283" spans="1:9" s="2" customFormat="1" ht="15.75">
      <c r="A283" s="282" t="s">
        <v>975</v>
      </c>
      <c r="B283" s="197"/>
      <c r="C283" s="282"/>
      <c r="D283" s="313" t="s">
        <v>972</v>
      </c>
      <c r="E283" s="199"/>
      <c r="F283" s="200">
        <f>+IF(D283="Неактивен","ДЕЙНОСТТА Е ЗАКРИТА СЧИТАНO OT   →","")</f>
      </c>
      <c r="G283" s="185"/>
      <c r="H283" s="311"/>
      <c r="I283" s="185"/>
    </row>
    <row r="284" spans="1:9" ht="15.75">
      <c r="A284" s="197" t="s">
        <v>5</v>
      </c>
      <c r="B284" s="197"/>
      <c r="C284" s="282"/>
      <c r="D284" s="198"/>
      <c r="E284" s="199"/>
      <c r="F284" s="200" t="s">
        <v>19</v>
      </c>
      <c r="G284" s="185"/>
      <c r="H284" s="185"/>
      <c r="I284" s="185"/>
    </row>
    <row r="285" spans="1:11" ht="15.75">
      <c r="A285" s="197" t="s">
        <v>952</v>
      </c>
      <c r="B285" s="302" t="s">
        <v>967</v>
      </c>
      <c r="C285" s="282">
        <v>4</v>
      </c>
      <c r="D285" s="198">
        <f>VALUE(LEFT(A282,3))+INT(VALUE(LEFT(A282,3))/100)*1000</f>
        <v>4431</v>
      </c>
      <c r="E285" s="199">
        <v>100</v>
      </c>
      <c r="F285" s="191">
        <f>G285+H285+I285</f>
        <v>12</v>
      </c>
      <c r="G285" s="247">
        <v>12</v>
      </c>
      <c r="H285" s="247"/>
      <c r="I285" s="247"/>
      <c r="J285" s="2">
        <f ca="1">IF(OFFSET(D285,-2,0,)="Активен",1,0)</f>
        <v>1</v>
      </c>
      <c r="K285" s="314">
        <f>+IF(J285=0,"Избран е неактивен статус на дейността!","")</f>
      </c>
    </row>
    <row r="286" spans="1:11" ht="15.75">
      <c r="A286" s="214" t="s">
        <v>37</v>
      </c>
      <c r="B286" s="302" t="s">
        <v>967</v>
      </c>
      <c r="C286" s="282">
        <v>4</v>
      </c>
      <c r="D286" s="198">
        <f>VALUE(LEFT(A282,3))+INT(VALUE(LEFT(A282,3))/100)*1000</f>
        <v>4431</v>
      </c>
      <c r="E286" s="199">
        <v>3500</v>
      </c>
      <c r="F286" s="191">
        <f>G286+H286+I286</f>
        <v>30</v>
      </c>
      <c r="G286" s="247">
        <v>30</v>
      </c>
      <c r="H286" s="247"/>
      <c r="I286" s="247"/>
      <c r="J286" s="2">
        <f ca="1">IF(OFFSET(D286,-3,0,)="Активен",1,0)</f>
        <v>1</v>
      </c>
      <c r="K286" s="314">
        <f>+IF(J286=0,"Данните за тази дейност няма да участват в рекапитулациите.","")</f>
      </c>
    </row>
    <row r="287" spans="1:10" ht="15.75">
      <c r="A287" s="214" t="s">
        <v>38</v>
      </c>
      <c r="B287" s="302" t="s">
        <v>967</v>
      </c>
      <c r="C287" s="282">
        <v>4</v>
      </c>
      <c r="D287" s="198">
        <f>VALUE(LEFT(A282,3))+INT(VALUE(LEFT(A282,3))/100)*1000</f>
        <v>4431</v>
      </c>
      <c r="E287" s="199">
        <v>3600</v>
      </c>
      <c r="F287" s="191">
        <f>G287+H287+I287</f>
        <v>33</v>
      </c>
      <c r="G287" s="247">
        <v>33</v>
      </c>
      <c r="H287" s="247"/>
      <c r="I287" s="247"/>
      <c r="J287" s="2">
        <f ca="1">IF(OFFSET(D287,-4,0,)="Активен",1,0)</f>
        <v>1</v>
      </c>
    </row>
    <row r="288" spans="1:10" ht="15.75">
      <c r="A288" s="197" t="s">
        <v>968</v>
      </c>
      <c r="B288" s="302" t="s">
        <v>967</v>
      </c>
      <c r="C288" s="282">
        <v>4</v>
      </c>
      <c r="D288" s="198">
        <f>VALUE(LEFT(A282,3))+INT(VALUE(LEFT(A282,3))/100)*1000</f>
        <v>4431</v>
      </c>
      <c r="E288" s="199">
        <v>8700</v>
      </c>
      <c r="F288" s="191">
        <f>G288+H288+I288</f>
        <v>0</v>
      </c>
      <c r="G288" s="247"/>
      <c r="H288" s="247"/>
      <c r="I288" s="247"/>
      <c r="J288" s="2">
        <f ca="1">IF(OFFSET(D288,-5,0,)="Активен",1,0)</f>
        <v>1</v>
      </c>
    </row>
    <row r="289" spans="1:9" ht="15.75">
      <c r="A289" s="193"/>
      <c r="B289" s="193"/>
      <c r="C289" s="282"/>
      <c r="D289" s="194"/>
      <c r="E289" s="195"/>
      <c r="F289" s="200" t="s">
        <v>19</v>
      </c>
      <c r="G289" s="185"/>
      <c r="H289" s="185"/>
      <c r="I289" s="185"/>
    </row>
    <row r="290" spans="1:10" s="17" customFormat="1" ht="15.75">
      <c r="A290" s="221" t="s">
        <v>79</v>
      </c>
      <c r="B290" s="305"/>
      <c r="C290" s="287"/>
      <c r="D290" s="201"/>
      <c r="E290" s="195"/>
      <c r="F290" s="200" t="s">
        <v>19</v>
      </c>
      <c r="G290" s="185"/>
      <c r="H290" s="185"/>
      <c r="I290" s="185"/>
      <c r="J290" s="2"/>
    </row>
    <row r="291" spans="1:9" s="2" customFormat="1" ht="15.75">
      <c r="A291" s="282" t="s">
        <v>975</v>
      </c>
      <c r="B291" s="197"/>
      <c r="C291" s="282"/>
      <c r="D291" s="313" t="s">
        <v>972</v>
      </c>
      <c r="E291" s="199"/>
      <c r="F291" s="200">
        <f>+IF(D291="Неактивен","ДЕЙНОСТТА Е ЗАКРИТА СЧИТАНO OT   →","")</f>
      </c>
      <c r="G291" s="185"/>
      <c r="H291" s="311"/>
      <c r="I291" s="185"/>
    </row>
    <row r="292" spans="1:9" ht="15.75">
      <c r="A292" s="197" t="s">
        <v>5</v>
      </c>
      <c r="B292" s="197"/>
      <c r="C292" s="282"/>
      <c r="D292" s="198"/>
      <c r="E292" s="199"/>
      <c r="F292" s="200" t="s">
        <v>19</v>
      </c>
      <c r="G292" s="185"/>
      <c r="H292" s="185"/>
      <c r="I292" s="185"/>
    </row>
    <row r="293" spans="1:11" ht="15.75">
      <c r="A293" s="197" t="s">
        <v>952</v>
      </c>
      <c r="B293" s="302" t="s">
        <v>967</v>
      </c>
      <c r="C293" s="282">
        <v>4</v>
      </c>
      <c r="D293" s="198">
        <f>VALUE(LEFT(A290,3))+INT(VALUE(LEFT(A290,3))/100)*1000</f>
        <v>4437</v>
      </c>
      <c r="E293" s="199">
        <v>100</v>
      </c>
      <c r="F293" s="191">
        <f>G293+H293+I293</f>
        <v>3</v>
      </c>
      <c r="G293" s="247">
        <v>3</v>
      </c>
      <c r="H293" s="247"/>
      <c r="I293" s="247"/>
      <c r="J293" s="2">
        <f ca="1">IF(OFFSET(D293,-2,0,)="Активен",1,0)</f>
        <v>1</v>
      </c>
      <c r="K293" s="314">
        <f>+IF(J293=0,"Избран е неактивен статус на дейността!","")</f>
      </c>
    </row>
    <row r="294" spans="1:11" ht="15.75">
      <c r="A294" s="197" t="s">
        <v>968</v>
      </c>
      <c r="B294" s="302" t="s">
        <v>967</v>
      </c>
      <c r="C294" s="282">
        <v>4</v>
      </c>
      <c r="D294" s="198">
        <f>VALUE(LEFT(A290,3))+INT(VALUE(LEFT(A290,3))/100)*1000</f>
        <v>4437</v>
      </c>
      <c r="E294" s="180">
        <v>8700</v>
      </c>
      <c r="F294" s="191">
        <f>G294+H294+I294</f>
        <v>0</v>
      </c>
      <c r="G294" s="247"/>
      <c r="H294" s="247"/>
      <c r="I294" s="247"/>
      <c r="J294" s="2">
        <f ca="1">IF(OFFSET(D294,-3,0,)="Активен",1,0)</f>
        <v>1</v>
      </c>
      <c r="K294" s="314">
        <f>+IF(J294=0,"Данните за тази дейност няма да участват в рекапитулациите.","")</f>
      </c>
    </row>
    <row r="295" spans="1:9" ht="15.75">
      <c r="A295" s="193"/>
      <c r="B295" s="193"/>
      <c r="C295" s="282"/>
      <c r="D295" s="194"/>
      <c r="E295" s="195"/>
      <c r="F295" s="191"/>
      <c r="G295" s="252"/>
      <c r="H295" s="252"/>
      <c r="I295" s="252"/>
    </row>
    <row r="296" spans="1:9" ht="31.5">
      <c r="A296" s="221" t="s">
        <v>80</v>
      </c>
      <c r="B296" s="221"/>
      <c r="C296" s="285"/>
      <c r="D296" s="198"/>
      <c r="E296" s="195"/>
      <c r="F296" s="200" t="s">
        <v>19</v>
      </c>
      <c r="G296" s="185"/>
      <c r="H296" s="185"/>
      <c r="I296" s="185"/>
    </row>
    <row r="297" spans="1:9" s="2" customFormat="1" ht="15.75">
      <c r="A297" s="282" t="s">
        <v>975</v>
      </c>
      <c r="B297" s="197"/>
      <c r="C297" s="282"/>
      <c r="D297" s="313" t="s">
        <v>972</v>
      </c>
      <c r="E297" s="199"/>
      <c r="F297" s="200">
        <f>+IF(D297="Неактивен","ДЕЙНОСТТА Е ЗАКРИТА СЧИТАНO OT   →","")</f>
      </c>
      <c r="G297" s="185"/>
      <c r="H297" s="311"/>
      <c r="I297" s="185"/>
    </row>
    <row r="298" spans="1:9" ht="15.75">
      <c r="A298" s="197" t="s">
        <v>5</v>
      </c>
      <c r="B298" s="197"/>
      <c r="C298" s="282"/>
      <c r="D298" s="198"/>
      <c r="E298" s="199"/>
      <c r="F298" s="200" t="s">
        <v>19</v>
      </c>
      <c r="G298" s="185"/>
      <c r="H298" s="185"/>
      <c r="I298" s="185"/>
    </row>
    <row r="299" spans="1:11" ht="15.75">
      <c r="A299" s="197" t="s">
        <v>952</v>
      </c>
      <c r="B299" s="302" t="s">
        <v>967</v>
      </c>
      <c r="C299" s="282">
        <v>4</v>
      </c>
      <c r="D299" s="198">
        <f>VALUE(LEFT(A296,3))+INT(VALUE(LEFT(A296,3))/100)*1000</f>
        <v>4468</v>
      </c>
      <c r="E299" s="199">
        <v>100</v>
      </c>
      <c r="F299" s="191">
        <f>G299+H299+I299</f>
        <v>0</v>
      </c>
      <c r="G299" s="247"/>
      <c r="H299" s="247"/>
      <c r="I299" s="247"/>
      <c r="J299" s="2">
        <f ca="1">IF(OFFSET(D299,-2,0,)="Активен",1,0)</f>
        <v>1</v>
      </c>
      <c r="K299" s="314">
        <f>+IF(J299=0,"Избран е неактивен статус на дейността!","")</f>
      </c>
    </row>
    <row r="300" spans="1:11" ht="15.75">
      <c r="A300" s="197" t="s">
        <v>968</v>
      </c>
      <c r="B300" s="302" t="s">
        <v>967</v>
      </c>
      <c r="C300" s="282">
        <v>4</v>
      </c>
      <c r="D300" s="198">
        <f>VALUE(LEFT(A296,3))+INT(VALUE(LEFT(A296,3))/100)*1000</f>
        <v>4468</v>
      </c>
      <c r="E300" s="180">
        <v>8700</v>
      </c>
      <c r="F300" s="191">
        <f>G300+H300+I300</f>
        <v>0</v>
      </c>
      <c r="G300" s="247"/>
      <c r="H300" s="247"/>
      <c r="I300" s="247"/>
      <c r="J300" s="2">
        <f ca="1">IF(OFFSET(D300,-3,0,)="Активен",1,0)</f>
        <v>1</v>
      </c>
      <c r="K300" s="314">
        <f>+IF(J300=0,"Данните за тази дейност няма да участват в рекапитулациите.","")</f>
      </c>
    </row>
    <row r="301" spans="1:9" ht="15.75">
      <c r="A301" s="193"/>
      <c r="B301" s="303"/>
      <c r="C301" s="284"/>
      <c r="D301" s="201"/>
      <c r="E301" s="195"/>
      <c r="F301" s="200" t="s">
        <v>19</v>
      </c>
      <c r="G301" s="185"/>
      <c r="H301" s="185"/>
      <c r="I301" s="185"/>
    </row>
    <row r="302" spans="1:9" ht="15.75">
      <c r="A302" s="221" t="s">
        <v>81</v>
      </c>
      <c r="B302" s="221"/>
      <c r="C302" s="285"/>
      <c r="D302" s="198"/>
      <c r="E302" s="195"/>
      <c r="F302" s="200" t="s">
        <v>19</v>
      </c>
      <c r="G302" s="185"/>
      <c r="H302" s="185"/>
      <c r="I302" s="185"/>
    </row>
    <row r="303" spans="1:9" s="2" customFormat="1" ht="15.75">
      <c r="A303" s="282" t="s">
        <v>975</v>
      </c>
      <c r="B303" s="197"/>
      <c r="C303" s="282"/>
      <c r="D303" s="313" t="s">
        <v>972</v>
      </c>
      <c r="E303" s="199"/>
      <c r="F303" s="200">
        <f>+IF(D303="Неактивен","ДЕЙНОСТТА Е ЗАКРИТА СЧИТАНO OT   →","")</f>
      </c>
      <c r="G303" s="185"/>
      <c r="H303" s="311"/>
      <c r="I303" s="185"/>
    </row>
    <row r="304" spans="1:9" ht="15.75">
      <c r="A304" s="197" t="s">
        <v>5</v>
      </c>
      <c r="B304" s="197"/>
      <c r="C304" s="282"/>
      <c r="D304" s="198"/>
      <c r="E304" s="199"/>
      <c r="F304" s="200" t="s">
        <v>19</v>
      </c>
      <c r="G304" s="185"/>
      <c r="H304" s="185"/>
      <c r="I304" s="185"/>
    </row>
    <row r="305" spans="1:11" ht="15.75">
      <c r="A305" s="197" t="s">
        <v>952</v>
      </c>
      <c r="B305" s="302" t="s">
        <v>967</v>
      </c>
      <c r="C305" s="282">
        <v>4</v>
      </c>
      <c r="D305" s="198">
        <f>VALUE(LEFT(A302,3))+INT(VALUE(LEFT(A302,3))/100)*1000</f>
        <v>4469</v>
      </c>
      <c r="E305" s="199">
        <v>100</v>
      </c>
      <c r="F305" s="191">
        <f>G305+H305+I305</f>
        <v>0</v>
      </c>
      <c r="G305" s="247">
        <f>G306+G307</f>
        <v>0</v>
      </c>
      <c r="H305" s="247">
        <f>H306+H307</f>
        <v>0</v>
      </c>
      <c r="I305" s="247">
        <f>I306+I307</f>
        <v>0</v>
      </c>
      <c r="J305" s="2">
        <f ca="1">IF(OFFSET(D305,-2,0,)="Активен",1,0)</f>
        <v>1</v>
      </c>
      <c r="K305" s="314">
        <f>+IF(J305=0,"Избран е неактивен статус на дейността!","")</f>
      </c>
    </row>
    <row r="306" spans="1:11" ht="15.75">
      <c r="A306" s="193" t="s">
        <v>49</v>
      </c>
      <c r="B306" s="302" t="s">
        <v>967</v>
      </c>
      <c r="C306" s="282">
        <v>4</v>
      </c>
      <c r="D306" s="198">
        <f>VALUE(LEFT(A302,3))+INT(VALUE(LEFT(A302,3))/100)*1000</f>
        <v>4469</v>
      </c>
      <c r="E306" s="195">
        <v>141</v>
      </c>
      <c r="F306" s="192">
        <f>G306+H306+I306</f>
        <v>0</v>
      </c>
      <c r="G306" s="246"/>
      <c r="H306" s="246"/>
      <c r="I306" s="246"/>
      <c r="J306" s="2">
        <f ca="1">IF(OFFSET(D306,-3,0,)="Активен",1,0)</f>
        <v>1</v>
      </c>
      <c r="K306" s="314">
        <f>+IF(J306=0,"Данните за тази дейност няма да участват в рекапитулациите.","")</f>
      </c>
    </row>
    <row r="307" spans="1:10" ht="15.75">
      <c r="A307" s="193" t="s">
        <v>50</v>
      </c>
      <c r="B307" s="302" t="s">
        <v>967</v>
      </c>
      <c r="C307" s="282">
        <v>4</v>
      </c>
      <c r="D307" s="198">
        <f>VALUE(LEFT(A302,3))+INT(VALUE(LEFT(A302,3))/100)*1000</f>
        <v>4469</v>
      </c>
      <c r="E307" s="195">
        <v>142</v>
      </c>
      <c r="F307" s="192">
        <f>G307+H307+I307</f>
        <v>0</v>
      </c>
      <c r="G307" s="246"/>
      <c r="H307" s="246"/>
      <c r="I307" s="246"/>
      <c r="J307" s="2">
        <f ca="1">IF(OFFSET(D307,-4,0,)="Активен",1,0)</f>
        <v>1</v>
      </c>
    </row>
    <row r="308" spans="1:10" ht="15.75">
      <c r="A308" s="197" t="s">
        <v>968</v>
      </c>
      <c r="B308" s="302" t="s">
        <v>967</v>
      </c>
      <c r="C308" s="282">
        <v>4</v>
      </c>
      <c r="D308" s="198">
        <f>VALUE(LEFT(A302,3))+INT(VALUE(LEFT(A302,3))/100)*1000</f>
        <v>4469</v>
      </c>
      <c r="E308" s="199">
        <v>8700</v>
      </c>
      <c r="F308" s="191">
        <f>G308+H308+I308</f>
        <v>0</v>
      </c>
      <c r="G308" s="247"/>
      <c r="H308" s="247"/>
      <c r="I308" s="247"/>
      <c r="J308" s="2">
        <f ca="1">IF(OFFSET(D308,-5,0,)="Активен",1,0)</f>
        <v>1</v>
      </c>
    </row>
    <row r="309" spans="1:9" s="2" customFormat="1" ht="15.75">
      <c r="A309" s="193"/>
      <c r="B309" s="193"/>
      <c r="C309" s="282"/>
      <c r="D309" s="194"/>
      <c r="E309" s="195"/>
      <c r="F309" s="200" t="s">
        <v>19</v>
      </c>
      <c r="G309" s="185"/>
      <c r="H309" s="185"/>
      <c r="I309" s="185"/>
    </row>
    <row r="310" spans="1:9" s="2" customFormat="1" ht="20.25">
      <c r="A310" s="264" t="s">
        <v>12</v>
      </c>
      <c r="B310" s="264"/>
      <c r="C310" s="288"/>
      <c r="D310" s="176"/>
      <c r="E310" s="180"/>
      <c r="F310" s="200" t="s">
        <v>19</v>
      </c>
      <c r="G310" s="185"/>
      <c r="H310" s="185"/>
      <c r="I310" s="185"/>
    </row>
    <row r="311" spans="1:9" s="2" customFormat="1" ht="15.75">
      <c r="A311" s="214"/>
      <c r="B311" s="214"/>
      <c r="C311" s="289"/>
      <c r="D311" s="179"/>
      <c r="E311" s="210"/>
      <c r="F311" s="200" t="s">
        <v>19</v>
      </c>
      <c r="G311" s="189"/>
      <c r="H311" s="189"/>
      <c r="I311" s="189"/>
    </row>
    <row r="312" spans="1:9" ht="31.5">
      <c r="A312" s="162" t="s">
        <v>13</v>
      </c>
      <c r="B312" s="162"/>
      <c r="C312" s="281"/>
      <c r="D312" s="163"/>
      <c r="E312" s="190"/>
      <c r="F312" s="200" t="s">
        <v>19</v>
      </c>
      <c r="G312" s="185"/>
      <c r="H312" s="185"/>
      <c r="I312" s="185"/>
    </row>
    <row r="313" spans="1:9" ht="15.75">
      <c r="A313" s="162"/>
      <c r="B313" s="162"/>
      <c r="C313" s="281"/>
      <c r="D313" s="163"/>
      <c r="E313" s="190"/>
      <c r="F313" s="200" t="s">
        <v>19</v>
      </c>
      <c r="G313" s="185"/>
      <c r="H313" s="185"/>
      <c r="I313" s="185"/>
    </row>
    <row r="314" spans="1:9" ht="15.75">
      <c r="A314" s="162" t="s">
        <v>5</v>
      </c>
      <c r="B314" s="162"/>
      <c r="C314" s="281"/>
      <c r="D314" s="163"/>
      <c r="E314" s="190"/>
      <c r="F314" s="200" t="s">
        <v>19</v>
      </c>
      <c r="G314" s="185"/>
      <c r="H314" s="185"/>
      <c r="I314" s="185"/>
    </row>
    <row r="315" spans="1:9" ht="15.75">
      <c r="A315" s="162" t="s">
        <v>952</v>
      </c>
      <c r="B315" s="300" t="s">
        <v>966</v>
      </c>
      <c r="C315" s="280">
        <v>5</v>
      </c>
      <c r="D315" s="161"/>
      <c r="E315" s="190">
        <v>100</v>
      </c>
      <c r="F315" s="232">
        <f>G315+H315+I315</f>
        <v>26</v>
      </c>
      <c r="G315" s="232">
        <f aca="true" t="shared" si="13" ref="G315:I318">_xlfn.SUMIFS(G$1:G$65536,$D:$D,"&gt;5000",$D:$D,"&lt;6000",$J:$J,1,$E:$E,$E315)</f>
        <v>13</v>
      </c>
      <c r="H315" s="232">
        <f t="shared" si="13"/>
        <v>13</v>
      </c>
      <c r="I315" s="232">
        <f t="shared" si="13"/>
        <v>0</v>
      </c>
    </row>
    <row r="316" spans="1:9" ht="15.75">
      <c r="A316" s="162" t="s">
        <v>958</v>
      </c>
      <c r="B316" s="300" t="s">
        <v>966</v>
      </c>
      <c r="C316" s="281">
        <v>5</v>
      </c>
      <c r="D316" s="188"/>
      <c r="E316" s="190">
        <v>8700</v>
      </c>
      <c r="F316" s="232">
        <f>G316+H316+I316</f>
        <v>6</v>
      </c>
      <c r="G316" s="232">
        <f t="shared" si="13"/>
        <v>1</v>
      </c>
      <c r="H316" s="232">
        <f t="shared" si="13"/>
        <v>5</v>
      </c>
      <c r="I316" s="232">
        <f t="shared" si="13"/>
        <v>0</v>
      </c>
    </row>
    <row r="317" spans="1:9" ht="15.75" customHeight="1">
      <c r="A317" s="162" t="s">
        <v>976</v>
      </c>
      <c r="B317" s="300" t="s">
        <v>966</v>
      </c>
      <c r="C317" s="281">
        <v>5</v>
      </c>
      <c r="D317" s="188"/>
      <c r="E317" s="190">
        <v>3700</v>
      </c>
      <c r="F317" s="232">
        <f>G317+H317+I317</f>
        <v>21</v>
      </c>
      <c r="G317" s="232">
        <f t="shared" si="13"/>
        <v>21</v>
      </c>
      <c r="H317" s="232">
        <f t="shared" si="13"/>
        <v>0</v>
      </c>
      <c r="I317" s="232">
        <f t="shared" si="13"/>
        <v>0</v>
      </c>
    </row>
    <row r="318" spans="1:9" ht="15.75" customHeight="1">
      <c r="A318" s="162" t="s">
        <v>977</v>
      </c>
      <c r="B318" s="300" t="s">
        <v>966</v>
      </c>
      <c r="C318" s="281">
        <v>5</v>
      </c>
      <c r="D318" s="188"/>
      <c r="E318" s="190">
        <v>3800</v>
      </c>
      <c r="F318" s="232">
        <f>G318+H318+I318</f>
        <v>11</v>
      </c>
      <c r="G318" s="232">
        <f t="shared" si="13"/>
        <v>11</v>
      </c>
      <c r="H318" s="232">
        <f t="shared" si="13"/>
        <v>0</v>
      </c>
      <c r="I318" s="232">
        <f t="shared" si="13"/>
        <v>0</v>
      </c>
    </row>
    <row r="319" spans="1:9" ht="15.75">
      <c r="A319" s="193"/>
      <c r="B319" s="193"/>
      <c r="C319" s="282"/>
      <c r="D319" s="194"/>
      <c r="E319" s="195"/>
      <c r="F319" s="200" t="s">
        <v>19</v>
      </c>
      <c r="G319" s="185"/>
      <c r="H319" s="185"/>
      <c r="I319" s="185"/>
    </row>
    <row r="320" spans="1:9" ht="15.75">
      <c r="A320" s="221" t="s">
        <v>82</v>
      </c>
      <c r="B320" s="221"/>
      <c r="C320" s="285"/>
      <c r="D320" s="198"/>
      <c r="E320" s="195"/>
      <c r="F320" s="200" t="s">
        <v>19</v>
      </c>
      <c r="G320" s="185"/>
      <c r="H320" s="185"/>
      <c r="I320" s="185"/>
    </row>
    <row r="321" spans="1:9" s="2" customFormat="1" ht="15.75">
      <c r="A321" s="282" t="s">
        <v>975</v>
      </c>
      <c r="B321" s="197"/>
      <c r="C321" s="282"/>
      <c r="D321" s="313" t="s">
        <v>972</v>
      </c>
      <c r="E321" s="199"/>
      <c r="F321" s="200">
        <f>+IF(D321="Неактивен","ДЕЙНОСТТА Е ЗАКРИТА СЧИТАНO OT   →","")</f>
      </c>
      <c r="G321" s="185"/>
      <c r="H321" s="311"/>
      <c r="I321" s="185"/>
    </row>
    <row r="322" spans="1:9" ht="15.75">
      <c r="A322" s="197" t="s">
        <v>5</v>
      </c>
      <c r="B322" s="197"/>
      <c r="C322" s="282"/>
      <c r="D322" s="198"/>
      <c r="E322" s="199"/>
      <c r="F322" s="200" t="s">
        <v>19</v>
      </c>
      <c r="G322" s="185"/>
      <c r="H322" s="185"/>
      <c r="I322" s="185"/>
    </row>
    <row r="323" spans="1:11" ht="15.75">
      <c r="A323" s="197" t="s">
        <v>952</v>
      </c>
      <c r="B323" s="302" t="s">
        <v>967</v>
      </c>
      <c r="C323" s="282">
        <v>5</v>
      </c>
      <c r="D323" s="198">
        <f>VALUE(LEFT(A320,3))+INT(VALUE(LEFT(A320,3))/100)*1000</f>
        <v>5524</v>
      </c>
      <c r="E323" s="199">
        <v>100</v>
      </c>
      <c r="F323" s="191">
        <f>G323+H323+I323</f>
        <v>9</v>
      </c>
      <c r="G323" s="247"/>
      <c r="H323" s="247">
        <v>9</v>
      </c>
      <c r="I323" s="247"/>
      <c r="J323" s="2">
        <f ca="1">IF(OFFSET(D323,-2,0,)="Активен",1,0)</f>
        <v>1</v>
      </c>
      <c r="K323" s="314">
        <f>+IF(J323=0,"Избран е неактивен статус на дейността!","")</f>
      </c>
    </row>
    <row r="324" spans="1:11" ht="15.75">
      <c r="A324" s="197" t="s">
        <v>968</v>
      </c>
      <c r="B324" s="302" t="s">
        <v>967</v>
      </c>
      <c r="C324" s="282">
        <v>5</v>
      </c>
      <c r="D324" s="201">
        <f>VALUE(LEFT(A320,3))+INT(VALUE(LEFT(A320,3))/100)*1000</f>
        <v>5524</v>
      </c>
      <c r="E324" s="199">
        <v>8700</v>
      </c>
      <c r="F324" s="191">
        <f>G324+H324+I324</f>
        <v>4</v>
      </c>
      <c r="G324" s="247"/>
      <c r="H324" s="247">
        <v>4</v>
      </c>
      <c r="I324" s="247"/>
      <c r="J324" s="2">
        <f ca="1">IF(OFFSET(D324,-3,0,)="Активен",1,0)</f>
        <v>1</v>
      </c>
      <c r="K324" s="314">
        <f>+IF(J324=0,"Данните за тази дейност няма да участват в рекапитулациите.","")</f>
      </c>
    </row>
    <row r="325" spans="1:9" ht="15.75">
      <c r="A325" s="193"/>
      <c r="B325" s="193"/>
      <c r="C325" s="282"/>
      <c r="D325" s="194"/>
      <c r="E325" s="195"/>
      <c r="F325" s="200" t="s">
        <v>19</v>
      </c>
      <c r="G325" s="185"/>
      <c r="H325" s="185"/>
      <c r="I325" s="185"/>
    </row>
    <row r="326" spans="1:9" ht="15.75">
      <c r="A326" s="221" t="s">
        <v>83</v>
      </c>
      <c r="B326" s="221"/>
      <c r="C326" s="285"/>
      <c r="D326" s="198"/>
      <c r="E326" s="195"/>
      <c r="F326" s="200" t="s">
        <v>19</v>
      </c>
      <c r="G326" s="185"/>
      <c r="H326" s="185"/>
      <c r="I326" s="185"/>
    </row>
    <row r="327" spans="1:9" s="2" customFormat="1" ht="15.75">
      <c r="A327" s="282" t="s">
        <v>975</v>
      </c>
      <c r="B327" s="197"/>
      <c r="C327" s="282"/>
      <c r="D327" s="313" t="s">
        <v>972</v>
      </c>
      <c r="E327" s="199"/>
      <c r="F327" s="200">
        <f>+IF(D327="Неактивен","ДЕЙНОСТТА Е ЗАКРИТА СЧИТАНO OT   →","")</f>
      </c>
      <c r="G327" s="185"/>
      <c r="H327" s="311"/>
      <c r="I327" s="185"/>
    </row>
    <row r="328" spans="1:9" ht="15.75">
      <c r="A328" s="197" t="s">
        <v>5</v>
      </c>
      <c r="B328" s="197"/>
      <c r="C328" s="282"/>
      <c r="D328" s="198"/>
      <c r="E328" s="199"/>
      <c r="F328" s="200" t="s">
        <v>19</v>
      </c>
      <c r="G328" s="185"/>
      <c r="H328" s="185"/>
      <c r="I328" s="185"/>
    </row>
    <row r="329" spans="1:11" ht="15.75">
      <c r="A329" s="197" t="s">
        <v>952</v>
      </c>
      <c r="B329" s="302" t="s">
        <v>967</v>
      </c>
      <c r="C329" s="282">
        <v>5</v>
      </c>
      <c r="D329" s="198">
        <f>VALUE(LEFT(A326,3))+INT(VALUE(LEFT(A326,3))/100)*1000</f>
        <v>5525</v>
      </c>
      <c r="E329" s="199">
        <v>100</v>
      </c>
      <c r="F329" s="191">
        <f>G329+H329+I329</f>
        <v>1</v>
      </c>
      <c r="G329" s="247"/>
      <c r="H329" s="247">
        <v>1</v>
      </c>
      <c r="I329" s="247"/>
      <c r="J329" s="2">
        <f ca="1">IF(OFFSET(D329,-2,0,)="Активен",1,0)</f>
        <v>1</v>
      </c>
      <c r="K329" s="314">
        <f>+IF(J329=0,"Избран е неактивен статус на дейността!","")</f>
      </c>
    </row>
    <row r="330" spans="1:11" ht="15.75">
      <c r="A330" s="197" t="s">
        <v>968</v>
      </c>
      <c r="B330" s="302" t="s">
        <v>967</v>
      </c>
      <c r="C330" s="282">
        <v>5</v>
      </c>
      <c r="D330" s="201">
        <f>VALUE(LEFT(A326,3))+INT(VALUE(LEFT(A326,3))/100)*1000</f>
        <v>5525</v>
      </c>
      <c r="E330" s="199">
        <v>8700</v>
      </c>
      <c r="F330" s="191">
        <f>G330+H330+I330</f>
        <v>1</v>
      </c>
      <c r="G330" s="247"/>
      <c r="H330" s="247">
        <v>1</v>
      </c>
      <c r="I330" s="247"/>
      <c r="J330" s="2">
        <f ca="1">IF(OFFSET(D330,-3,0,)="Активен",1,0)</f>
        <v>1</v>
      </c>
      <c r="K330" s="314">
        <f>+IF(J330=0,"Данните за тази дейност няма да участват в рекапитулациите.","")</f>
      </c>
    </row>
    <row r="331" spans="1:9" ht="15.75">
      <c r="A331" s="197"/>
      <c r="B331" s="197"/>
      <c r="C331" s="282"/>
      <c r="D331" s="198"/>
      <c r="E331" s="199"/>
      <c r="F331" s="200" t="s">
        <v>19</v>
      </c>
      <c r="G331" s="185"/>
      <c r="H331" s="185"/>
      <c r="I331" s="185"/>
    </row>
    <row r="332" spans="1:9" ht="15.75">
      <c r="A332" s="221" t="s">
        <v>84</v>
      </c>
      <c r="B332" s="305"/>
      <c r="C332" s="287"/>
      <c r="D332" s="201"/>
      <c r="E332" s="199"/>
      <c r="F332" s="200" t="s">
        <v>19</v>
      </c>
      <c r="G332" s="185"/>
      <c r="H332" s="185"/>
      <c r="I332" s="185"/>
    </row>
    <row r="333" spans="1:9" s="2" customFormat="1" ht="15.75">
      <c r="A333" s="282" t="s">
        <v>975</v>
      </c>
      <c r="B333" s="197"/>
      <c r="C333" s="282"/>
      <c r="D333" s="313" t="s">
        <v>972</v>
      </c>
      <c r="E333" s="199"/>
      <c r="F333" s="200">
        <f>+IF(D333="Неактивен","ДЕЙНОСТТА Е ЗАКРИТА СЧИТАНO OT   →","")</f>
      </c>
      <c r="G333" s="185"/>
      <c r="H333" s="311"/>
      <c r="I333" s="185"/>
    </row>
    <row r="334" spans="1:9" ht="15.75">
      <c r="A334" s="197" t="s">
        <v>5</v>
      </c>
      <c r="B334" s="302"/>
      <c r="C334" s="284"/>
      <c r="D334" s="201"/>
      <c r="E334" s="199"/>
      <c r="F334" s="200" t="s">
        <v>19</v>
      </c>
      <c r="G334" s="185"/>
      <c r="H334" s="185"/>
      <c r="I334" s="185"/>
    </row>
    <row r="335" spans="1:11" s="5" customFormat="1" ht="15.75">
      <c r="A335" s="197" t="s">
        <v>952</v>
      </c>
      <c r="B335" s="302" t="s">
        <v>967</v>
      </c>
      <c r="C335" s="282">
        <v>5</v>
      </c>
      <c r="D335" s="198">
        <f>VALUE(LEFT(A332,3))+INT(VALUE(LEFT(A332,3))/100)*1000</f>
        <v>5526</v>
      </c>
      <c r="E335" s="199">
        <v>100</v>
      </c>
      <c r="F335" s="191">
        <f>G335+H335+I335</f>
        <v>6</v>
      </c>
      <c r="G335" s="247">
        <v>6</v>
      </c>
      <c r="H335" s="247"/>
      <c r="I335" s="247"/>
      <c r="J335" s="2">
        <f ca="1">IF(OFFSET(D335,-2,0,)="Активен",1,0)</f>
        <v>1</v>
      </c>
      <c r="K335" s="314">
        <f>+IF(J335=0,"Избран е неактивен статус на дейността!","")</f>
      </c>
    </row>
    <row r="336" spans="1:11" ht="15.75">
      <c r="A336" s="197" t="s">
        <v>968</v>
      </c>
      <c r="B336" s="302" t="s">
        <v>967</v>
      </c>
      <c r="C336" s="282">
        <v>5</v>
      </c>
      <c r="D336" s="201">
        <f>VALUE(LEFT(A332,3))+INT(VALUE(LEFT(A332,3))/100)*1000</f>
        <v>5526</v>
      </c>
      <c r="E336" s="199">
        <v>8700</v>
      </c>
      <c r="F336" s="191">
        <f>G336+H336+I336</f>
        <v>0</v>
      </c>
      <c r="G336" s="247"/>
      <c r="H336" s="247"/>
      <c r="I336" s="247"/>
      <c r="J336" s="2">
        <f ca="1">IF(OFFSET(D336,-3,0,)="Активен",1,0)</f>
        <v>1</v>
      </c>
      <c r="K336" s="314">
        <f>+IF(J336=0,"Данните за тази дейност няма да участват в рекапитулациите.","")</f>
      </c>
    </row>
    <row r="337" spans="1:9" ht="15.75">
      <c r="A337" s="197"/>
      <c r="B337" s="302"/>
      <c r="C337" s="284"/>
      <c r="D337" s="201"/>
      <c r="E337" s="199"/>
      <c r="F337" s="200" t="s">
        <v>19</v>
      </c>
      <c r="G337" s="185"/>
      <c r="H337" s="185"/>
      <c r="I337" s="185"/>
    </row>
    <row r="338" spans="1:9" ht="15.75">
      <c r="A338" s="221" t="s">
        <v>85</v>
      </c>
      <c r="B338" s="305"/>
      <c r="C338" s="287"/>
      <c r="D338" s="201"/>
      <c r="E338" s="199"/>
      <c r="F338" s="200" t="s">
        <v>19</v>
      </c>
      <c r="G338" s="185"/>
      <c r="H338" s="185"/>
      <c r="I338" s="185"/>
    </row>
    <row r="339" spans="1:9" s="2" customFormat="1" ht="15.75">
      <c r="A339" s="282" t="s">
        <v>975</v>
      </c>
      <c r="B339" s="197"/>
      <c r="C339" s="282"/>
      <c r="D339" s="313" t="s">
        <v>972</v>
      </c>
      <c r="E339" s="199"/>
      <c r="F339" s="200">
        <f>+IF(D339="Неактивен","ДЕЙНОСТТА Е ЗАКРИТА СЧИТАНO OT   →","")</f>
      </c>
      <c r="G339" s="185"/>
      <c r="H339" s="311"/>
      <c r="I339" s="185"/>
    </row>
    <row r="340" spans="1:9" ht="15.75">
      <c r="A340" s="197" t="s">
        <v>5</v>
      </c>
      <c r="B340" s="302"/>
      <c r="C340" s="284"/>
      <c r="D340" s="201"/>
      <c r="E340" s="199"/>
      <c r="F340" s="200" t="s">
        <v>19</v>
      </c>
      <c r="G340" s="185"/>
      <c r="H340" s="185"/>
      <c r="I340" s="185"/>
    </row>
    <row r="341" spans="1:11" ht="15.75">
      <c r="A341" s="197" t="s">
        <v>952</v>
      </c>
      <c r="B341" s="302" t="s">
        <v>967</v>
      </c>
      <c r="C341" s="282">
        <v>5</v>
      </c>
      <c r="D341" s="198">
        <f>VALUE(LEFT(A338,3))+INT(VALUE(LEFT(A338,3))/100)*1000</f>
        <v>5527</v>
      </c>
      <c r="E341" s="199">
        <v>100</v>
      </c>
      <c r="F341" s="191">
        <f>G341+H341+I341</f>
        <v>0</v>
      </c>
      <c r="G341" s="247"/>
      <c r="H341" s="247"/>
      <c r="I341" s="247"/>
      <c r="J341" s="2">
        <f ca="1">IF(OFFSET(D341,-2,0,)="Активен",1,0)</f>
        <v>1</v>
      </c>
      <c r="K341" s="314">
        <f>+IF(J341=0,"Избран е неактивен статус на дейността!","")</f>
      </c>
    </row>
    <row r="342" spans="1:11" ht="15.75">
      <c r="A342" s="197" t="s">
        <v>968</v>
      </c>
      <c r="B342" s="302" t="s">
        <v>967</v>
      </c>
      <c r="C342" s="282">
        <v>5</v>
      </c>
      <c r="D342" s="201">
        <f>VALUE(LEFT(A338,3))+INT(VALUE(LEFT(A338,3))/100)*1000</f>
        <v>5527</v>
      </c>
      <c r="E342" s="199">
        <v>8700</v>
      </c>
      <c r="F342" s="191">
        <f>G342+H342+I342</f>
        <v>0</v>
      </c>
      <c r="G342" s="247"/>
      <c r="H342" s="247"/>
      <c r="I342" s="247"/>
      <c r="J342" s="2">
        <f ca="1">IF(OFFSET(D342,-3,0,)="Активен",1,0)</f>
        <v>1</v>
      </c>
      <c r="K342" s="314">
        <f>+IF(J342=0,"Данните за тази дейност няма да участват в рекапитулациите.","")</f>
      </c>
    </row>
    <row r="343" spans="1:9" ht="15.75">
      <c r="A343" s="197"/>
      <c r="B343" s="302"/>
      <c r="C343" s="284"/>
      <c r="D343" s="201"/>
      <c r="E343" s="199"/>
      <c r="F343" s="200" t="s">
        <v>19</v>
      </c>
      <c r="G343" s="185"/>
      <c r="H343" s="185"/>
      <c r="I343" s="185"/>
    </row>
    <row r="344" spans="1:9" ht="15.75">
      <c r="A344" s="221" t="s">
        <v>86</v>
      </c>
      <c r="B344" s="305"/>
      <c r="C344" s="287"/>
      <c r="D344" s="201"/>
      <c r="E344" s="199"/>
      <c r="F344" s="200" t="s">
        <v>19</v>
      </c>
      <c r="G344" s="185"/>
      <c r="H344" s="185"/>
      <c r="I344" s="185"/>
    </row>
    <row r="345" spans="1:9" s="2" customFormat="1" ht="15.75">
      <c r="A345" s="282" t="s">
        <v>975</v>
      </c>
      <c r="B345" s="197"/>
      <c r="C345" s="282"/>
      <c r="D345" s="313" t="s">
        <v>972</v>
      </c>
      <c r="E345" s="199"/>
      <c r="F345" s="200">
        <f>+IF(D345="Неактивен","ДЕЙНОСТТА Е ЗАКРИТА СЧИТАНO OT   →","")</f>
      </c>
      <c r="G345" s="185"/>
      <c r="H345" s="311"/>
      <c r="I345" s="185"/>
    </row>
    <row r="346" spans="1:9" ht="15.75">
      <c r="A346" s="197" t="s">
        <v>5</v>
      </c>
      <c r="B346" s="302"/>
      <c r="C346" s="284"/>
      <c r="D346" s="201"/>
      <c r="E346" s="199"/>
      <c r="F346" s="200" t="s">
        <v>19</v>
      </c>
      <c r="G346" s="185"/>
      <c r="H346" s="185"/>
      <c r="I346" s="185"/>
    </row>
    <row r="347" spans="1:11" ht="15.75">
      <c r="A347" s="197" t="s">
        <v>952</v>
      </c>
      <c r="B347" s="302" t="s">
        <v>967</v>
      </c>
      <c r="C347" s="282">
        <v>5</v>
      </c>
      <c r="D347" s="198">
        <f>VALUE(LEFT(A344,3))+INT(VALUE(LEFT(A344,3))/100)*1000</f>
        <v>5528</v>
      </c>
      <c r="E347" s="199">
        <v>100</v>
      </c>
      <c r="F347" s="191">
        <f>G347+H347+I347</f>
        <v>0</v>
      </c>
      <c r="G347" s="247"/>
      <c r="H347" s="247"/>
      <c r="I347" s="247"/>
      <c r="J347" s="2">
        <f ca="1">IF(OFFSET(D347,-2,0,)="Активен",1,0)</f>
        <v>1</v>
      </c>
      <c r="K347" s="314">
        <f>+IF(J347=0,"Избран е неактивен статус на дейността!","")</f>
      </c>
    </row>
    <row r="348" spans="1:11" ht="15.75">
      <c r="A348" s="197" t="s">
        <v>968</v>
      </c>
      <c r="B348" s="302" t="s">
        <v>967</v>
      </c>
      <c r="C348" s="282">
        <v>5</v>
      </c>
      <c r="D348" s="201">
        <f>VALUE(LEFT(A344,3))+INT(VALUE(LEFT(A344,3))/100)*1000</f>
        <v>5528</v>
      </c>
      <c r="E348" s="199">
        <v>8700</v>
      </c>
      <c r="F348" s="191">
        <f>G348+H348+I348</f>
        <v>0</v>
      </c>
      <c r="G348" s="247"/>
      <c r="H348" s="247"/>
      <c r="I348" s="247"/>
      <c r="J348" s="2">
        <f ca="1">IF(OFFSET(D348,-3,0,)="Активен",1,0)</f>
        <v>1</v>
      </c>
      <c r="K348" s="314">
        <f>+IF(J348=0,"Данните за тази дейност няма да участват в рекапитулациите.","")</f>
      </c>
    </row>
    <row r="349" spans="1:9" ht="15.75">
      <c r="A349" s="193"/>
      <c r="B349" s="303"/>
      <c r="C349" s="284"/>
      <c r="D349" s="203"/>
      <c r="E349" s="195"/>
      <c r="F349" s="200" t="s">
        <v>19</v>
      </c>
      <c r="G349" s="185"/>
      <c r="H349" s="185"/>
      <c r="I349" s="185"/>
    </row>
    <row r="350" spans="1:9" ht="15.75">
      <c r="A350" s="221" t="s">
        <v>87</v>
      </c>
      <c r="B350" s="305"/>
      <c r="C350" s="287"/>
      <c r="D350" s="201"/>
      <c r="E350" s="199"/>
      <c r="F350" s="200" t="s">
        <v>19</v>
      </c>
      <c r="G350" s="185"/>
      <c r="H350" s="185"/>
      <c r="I350" s="185"/>
    </row>
    <row r="351" spans="1:9" s="2" customFormat="1" ht="15.75">
      <c r="A351" s="282" t="s">
        <v>975</v>
      </c>
      <c r="B351" s="197"/>
      <c r="C351" s="282"/>
      <c r="D351" s="313" t="s">
        <v>972</v>
      </c>
      <c r="E351" s="199"/>
      <c r="F351" s="200">
        <f>+IF(D351="Неактивен","ДЕЙНОСТТА Е ЗАКРИТА СЧИТАНO OT   →","")</f>
      </c>
      <c r="G351" s="185"/>
      <c r="H351" s="311"/>
      <c r="I351" s="185"/>
    </row>
    <row r="352" spans="1:9" ht="15.75">
      <c r="A352" s="197" t="s">
        <v>5</v>
      </c>
      <c r="B352" s="302"/>
      <c r="C352" s="284"/>
      <c r="D352" s="201"/>
      <c r="E352" s="199"/>
      <c r="F352" s="200" t="s">
        <v>19</v>
      </c>
      <c r="G352" s="185"/>
      <c r="H352" s="185"/>
      <c r="I352" s="185"/>
    </row>
    <row r="353" spans="1:11" ht="15.75">
      <c r="A353" s="197" t="s">
        <v>952</v>
      </c>
      <c r="B353" s="302" t="s">
        <v>967</v>
      </c>
      <c r="C353" s="282">
        <v>5</v>
      </c>
      <c r="D353" s="198">
        <f>VALUE(LEFT(A350,3))+INT(VALUE(LEFT(A350,3))/100)*1000</f>
        <v>5529</v>
      </c>
      <c r="E353" s="199">
        <v>100</v>
      </c>
      <c r="F353" s="191">
        <f>G353+H353+I353</f>
        <v>0</v>
      </c>
      <c r="G353" s="247"/>
      <c r="H353" s="247"/>
      <c r="I353" s="247"/>
      <c r="J353" s="2">
        <f ca="1">IF(OFFSET(D353,-2,0,)="Активен",1,0)</f>
        <v>1</v>
      </c>
      <c r="K353" s="314">
        <f>+IF(J353=0,"Избран е неактивен статус на дейността!","")</f>
      </c>
    </row>
    <row r="354" spans="1:11" ht="15.75">
      <c r="A354" s="197" t="s">
        <v>968</v>
      </c>
      <c r="B354" s="302" t="s">
        <v>967</v>
      </c>
      <c r="C354" s="282">
        <v>5</v>
      </c>
      <c r="D354" s="201">
        <f>VALUE(LEFT(A350,3))+INT(VALUE(LEFT(A350,3))/100)*1000</f>
        <v>5529</v>
      </c>
      <c r="E354" s="199">
        <v>8700</v>
      </c>
      <c r="F354" s="191">
        <f>G354+H354+I354</f>
        <v>0</v>
      </c>
      <c r="G354" s="247"/>
      <c r="H354" s="247"/>
      <c r="I354" s="247"/>
      <c r="J354" s="2">
        <f ca="1">IF(OFFSET(D354,-3,0,)="Активен",1,0)</f>
        <v>1</v>
      </c>
      <c r="K354" s="314">
        <f>+IF(J354=0,"Данните за тази дейност няма да участват в рекапитулациите.","")</f>
      </c>
    </row>
    <row r="355" spans="1:9" ht="15.75">
      <c r="A355" s="193"/>
      <c r="B355" s="303"/>
      <c r="C355" s="284"/>
      <c r="D355" s="203"/>
      <c r="E355" s="195"/>
      <c r="F355" s="200" t="s">
        <v>19</v>
      </c>
      <c r="G355" s="185"/>
      <c r="H355" s="185"/>
      <c r="I355" s="185"/>
    </row>
    <row r="356" spans="1:9" ht="15.75">
      <c r="A356" s="221" t="s">
        <v>88</v>
      </c>
      <c r="B356" s="305"/>
      <c r="C356" s="287"/>
      <c r="D356" s="201"/>
      <c r="E356" s="199"/>
      <c r="F356" s="200" t="s">
        <v>19</v>
      </c>
      <c r="G356" s="185"/>
      <c r="H356" s="185"/>
      <c r="I356" s="185"/>
    </row>
    <row r="357" spans="1:9" s="2" customFormat="1" ht="15.75">
      <c r="A357" s="282" t="s">
        <v>975</v>
      </c>
      <c r="B357" s="197"/>
      <c r="C357" s="282"/>
      <c r="D357" s="313" t="s">
        <v>972</v>
      </c>
      <c r="E357" s="199"/>
      <c r="F357" s="200">
        <f>+IF(D357="Неактивен","ДЕЙНОСТТА Е ЗАКРИТА СЧИТАНO OT   →","")</f>
      </c>
      <c r="G357" s="185"/>
      <c r="H357" s="311"/>
      <c r="I357" s="185"/>
    </row>
    <row r="358" spans="1:9" ht="15.75">
      <c r="A358" s="197" t="s">
        <v>5</v>
      </c>
      <c r="B358" s="302"/>
      <c r="C358" s="284"/>
      <c r="D358" s="201"/>
      <c r="E358" s="199"/>
      <c r="F358" s="200" t="s">
        <v>19</v>
      </c>
      <c r="G358" s="185"/>
      <c r="H358" s="185"/>
      <c r="I358" s="185"/>
    </row>
    <row r="359" spans="1:11" ht="15.75">
      <c r="A359" s="197" t="s">
        <v>952</v>
      </c>
      <c r="B359" s="302" t="s">
        <v>967</v>
      </c>
      <c r="C359" s="282">
        <v>5</v>
      </c>
      <c r="D359" s="198">
        <f>VALUE(LEFT(A356,3))+INT(VALUE(LEFT(A356,3))/100)*1000</f>
        <v>5530</v>
      </c>
      <c r="E359" s="199">
        <v>100</v>
      </c>
      <c r="F359" s="191">
        <f>G359+H359+I359</f>
        <v>0</v>
      </c>
      <c r="G359" s="247"/>
      <c r="H359" s="247"/>
      <c r="I359" s="247"/>
      <c r="J359" s="2">
        <f ca="1">IF(OFFSET(D359,-2,0,)="Активен",1,0)</f>
        <v>1</v>
      </c>
      <c r="K359" s="314">
        <f>+IF(J359=0,"Избран е неактивен статус на дейността!","")</f>
      </c>
    </row>
    <row r="360" spans="1:11" ht="15.75">
      <c r="A360" s="197" t="s">
        <v>968</v>
      </c>
      <c r="B360" s="302" t="s">
        <v>967</v>
      </c>
      <c r="C360" s="282">
        <v>5</v>
      </c>
      <c r="D360" s="201">
        <f>VALUE(LEFT(A356,3))+INT(VALUE(LEFT(A356,3))/100)*1000</f>
        <v>5530</v>
      </c>
      <c r="E360" s="199">
        <v>8700</v>
      </c>
      <c r="F360" s="191">
        <f>G360+H360+I360</f>
        <v>0</v>
      </c>
      <c r="G360" s="247"/>
      <c r="H360" s="247"/>
      <c r="I360" s="247"/>
      <c r="J360" s="2">
        <f ca="1">IF(OFFSET(D360,-3,0,)="Активен",1,0)</f>
        <v>1</v>
      </c>
      <c r="K360" s="314">
        <f>+IF(J360=0,"Данните за тази дейност няма да участват в рекапитулациите.","")</f>
      </c>
    </row>
    <row r="361" spans="1:9" ht="15.75">
      <c r="A361" s="193"/>
      <c r="B361" s="303"/>
      <c r="C361" s="284"/>
      <c r="D361" s="203"/>
      <c r="E361" s="195"/>
      <c r="F361" s="200" t="s">
        <v>19</v>
      </c>
      <c r="G361" s="185"/>
      <c r="H361" s="185"/>
      <c r="I361" s="185"/>
    </row>
    <row r="362" spans="1:9" ht="15.75">
      <c r="A362" s="221" t="s">
        <v>962</v>
      </c>
      <c r="B362" s="221"/>
      <c r="C362" s="285"/>
      <c r="D362" s="198"/>
      <c r="E362" s="195"/>
      <c r="F362" s="200" t="s">
        <v>19</v>
      </c>
      <c r="G362" s="185"/>
      <c r="H362" s="185"/>
      <c r="I362" s="185"/>
    </row>
    <row r="363" spans="1:9" s="2" customFormat="1" ht="15.75">
      <c r="A363" s="282" t="s">
        <v>975</v>
      </c>
      <c r="B363" s="197"/>
      <c r="C363" s="282"/>
      <c r="D363" s="313" t="s">
        <v>972</v>
      </c>
      <c r="E363" s="199"/>
      <c r="F363" s="200">
        <f>+IF(D363="Неактивен","ДЕЙНОСТТА Е ЗАКРИТА СЧИТАНO OT   →","")</f>
      </c>
      <c r="G363" s="185"/>
      <c r="H363" s="311"/>
      <c r="I363" s="185"/>
    </row>
    <row r="364" spans="1:9" ht="15.75">
      <c r="A364" s="197" t="s">
        <v>5</v>
      </c>
      <c r="B364" s="197"/>
      <c r="C364" s="282"/>
      <c r="D364" s="198"/>
      <c r="E364" s="199"/>
      <c r="F364" s="200" t="s">
        <v>19</v>
      </c>
      <c r="G364" s="185"/>
      <c r="H364" s="185"/>
      <c r="I364" s="185"/>
    </row>
    <row r="365" spans="1:11" ht="15.75">
      <c r="A365" s="197" t="s">
        <v>952</v>
      </c>
      <c r="B365" s="302" t="s">
        <v>967</v>
      </c>
      <c r="C365" s="282">
        <v>5</v>
      </c>
      <c r="D365" s="198">
        <f>VALUE(LEFT(A362,3))+INT(VALUE(LEFT(A362,3))/100)*1000</f>
        <v>5532</v>
      </c>
      <c r="E365" s="199">
        <v>100</v>
      </c>
      <c r="F365" s="191">
        <f>G365+H365+I365</f>
        <v>2</v>
      </c>
      <c r="G365" s="247"/>
      <c r="H365" s="247">
        <v>2</v>
      </c>
      <c r="I365" s="247"/>
      <c r="J365" s="2">
        <f ca="1">IF(OFFSET(D365,-2,0,)="Активен",1,0)</f>
        <v>1</v>
      </c>
      <c r="K365" s="314">
        <f>+IF(J365=0,"Избран е неактивен статус на дейността!","")</f>
      </c>
    </row>
    <row r="366" spans="1:11" ht="15.75">
      <c r="A366" s="197" t="s">
        <v>968</v>
      </c>
      <c r="B366" s="302" t="s">
        <v>967</v>
      </c>
      <c r="C366" s="282">
        <v>5</v>
      </c>
      <c r="D366" s="201">
        <f>VALUE(LEFT(A362,3))+INT(VALUE(LEFT(A362,3))/100)*1000</f>
        <v>5532</v>
      </c>
      <c r="E366" s="199">
        <v>8700</v>
      </c>
      <c r="F366" s="191">
        <f>G366+H366+I366</f>
        <v>0</v>
      </c>
      <c r="G366" s="247"/>
      <c r="H366" s="247"/>
      <c r="I366" s="247"/>
      <c r="J366" s="2">
        <f ca="1">IF(OFFSET(D366,-3,0,)="Активен",1,0)</f>
        <v>1</v>
      </c>
      <c r="K366" s="314">
        <f>+IF(J366=0,"Данните за тази дейност няма да участват в рекапитулациите.","")</f>
      </c>
    </row>
    <row r="367" spans="1:9" ht="15.75">
      <c r="A367" s="193"/>
      <c r="B367" s="193"/>
      <c r="C367" s="282"/>
      <c r="D367" s="194"/>
      <c r="E367" s="195"/>
      <c r="F367" s="200" t="s">
        <v>19</v>
      </c>
      <c r="G367" s="185"/>
      <c r="H367" s="185"/>
      <c r="I367" s="185"/>
    </row>
    <row r="368" spans="1:9" ht="15.75">
      <c r="A368" s="221" t="s">
        <v>89</v>
      </c>
      <c r="B368" s="305"/>
      <c r="C368" s="287"/>
      <c r="D368" s="201"/>
      <c r="E368" s="195"/>
      <c r="F368" s="200" t="s">
        <v>19</v>
      </c>
      <c r="G368" s="185"/>
      <c r="H368" s="185"/>
      <c r="I368" s="185"/>
    </row>
    <row r="369" spans="1:9" s="2" customFormat="1" ht="15.75">
      <c r="A369" s="282" t="s">
        <v>975</v>
      </c>
      <c r="B369" s="197"/>
      <c r="C369" s="282"/>
      <c r="D369" s="313" t="s">
        <v>972</v>
      </c>
      <c r="E369" s="199"/>
      <c r="F369" s="200">
        <f>+IF(D369="Неактивен","ДЕЙНОСТТА Е ЗАКРИТА СЧИТАНO OT   →","")</f>
      </c>
      <c r="G369" s="185"/>
      <c r="H369" s="311"/>
      <c r="I369" s="185"/>
    </row>
    <row r="370" spans="1:9" ht="15.75">
      <c r="A370" s="197" t="s">
        <v>5</v>
      </c>
      <c r="B370" s="197"/>
      <c r="C370" s="282"/>
      <c r="D370" s="198"/>
      <c r="E370" s="199"/>
      <c r="F370" s="200" t="s">
        <v>19</v>
      </c>
      <c r="G370" s="185"/>
      <c r="H370" s="185"/>
      <c r="I370" s="185"/>
    </row>
    <row r="371" spans="1:11" ht="15.75">
      <c r="A371" s="197" t="s">
        <v>952</v>
      </c>
      <c r="B371" s="302" t="s">
        <v>967</v>
      </c>
      <c r="C371" s="282">
        <v>5</v>
      </c>
      <c r="D371" s="198">
        <f>VALUE(LEFT(A368,3))+INT(VALUE(LEFT(A368,3))/100)*1000</f>
        <v>5533</v>
      </c>
      <c r="E371" s="199">
        <v>100</v>
      </c>
      <c r="F371" s="191">
        <f>G371+H371+I371</f>
        <v>0</v>
      </c>
      <c r="G371" s="247"/>
      <c r="H371" s="247"/>
      <c r="I371" s="247"/>
      <c r="J371" s="2">
        <f ca="1">IF(OFFSET(D371,-2,0,)="Активен",1,0)</f>
        <v>1</v>
      </c>
      <c r="K371" s="314">
        <f>+IF(J371=0,"Избран е неактивен статус на дейността!","")</f>
      </c>
    </row>
    <row r="372" spans="1:11" ht="15.75">
      <c r="A372" s="197" t="s">
        <v>968</v>
      </c>
      <c r="B372" s="302" t="s">
        <v>967</v>
      </c>
      <c r="C372" s="282">
        <v>5</v>
      </c>
      <c r="D372" s="201">
        <f>VALUE(LEFT(A368,3))+INT(VALUE(LEFT(A368,3))/100)*1000</f>
        <v>5533</v>
      </c>
      <c r="E372" s="199">
        <v>8700</v>
      </c>
      <c r="F372" s="191">
        <f>G372+H372+I372</f>
        <v>0</v>
      </c>
      <c r="G372" s="247"/>
      <c r="H372" s="247"/>
      <c r="I372" s="247"/>
      <c r="J372" s="2">
        <f ca="1">IF(OFFSET(D372,-3,0,)="Активен",1,0)</f>
        <v>1</v>
      </c>
      <c r="K372" s="314">
        <f>+IF(J372=0,"Данните за тази дейност няма да участват в рекапитулациите.","")</f>
      </c>
    </row>
    <row r="373" spans="1:9" ht="15.75">
      <c r="A373" s="193"/>
      <c r="B373" s="303"/>
      <c r="C373" s="284"/>
      <c r="D373" s="201"/>
      <c r="E373" s="195"/>
      <c r="F373" s="200" t="s">
        <v>19</v>
      </c>
      <c r="G373" s="185"/>
      <c r="H373" s="185"/>
      <c r="I373" s="185"/>
    </row>
    <row r="374" spans="1:10" s="17" customFormat="1" ht="15.75">
      <c r="A374" s="221" t="s">
        <v>90</v>
      </c>
      <c r="B374" s="221"/>
      <c r="C374" s="285"/>
      <c r="D374" s="198"/>
      <c r="E374" s="195"/>
      <c r="F374" s="200" t="s">
        <v>19</v>
      </c>
      <c r="G374" s="185"/>
      <c r="H374" s="185"/>
      <c r="I374" s="185"/>
      <c r="J374" s="2"/>
    </row>
    <row r="375" spans="1:9" s="2" customFormat="1" ht="15.75">
      <c r="A375" s="282" t="s">
        <v>975</v>
      </c>
      <c r="B375" s="197"/>
      <c r="C375" s="282"/>
      <c r="D375" s="313" t="s">
        <v>972</v>
      </c>
      <c r="E375" s="199"/>
      <c r="F375" s="200">
        <f>+IF(D375="Неактивен","ДЕЙНОСТТА Е ЗАКРИТА СЧИТАНO OT   →","")</f>
      </c>
      <c r="G375" s="185"/>
      <c r="H375" s="311"/>
      <c r="I375" s="185"/>
    </row>
    <row r="376" spans="1:10" s="17" customFormat="1" ht="15.75">
      <c r="A376" s="197" t="s">
        <v>5</v>
      </c>
      <c r="B376" s="302"/>
      <c r="C376" s="284"/>
      <c r="D376" s="201"/>
      <c r="E376" s="199"/>
      <c r="F376" s="200" t="s">
        <v>19</v>
      </c>
      <c r="G376" s="185"/>
      <c r="H376" s="185"/>
      <c r="I376" s="185"/>
      <c r="J376" s="2"/>
    </row>
    <row r="377" spans="1:11" s="17" customFormat="1" ht="15.75">
      <c r="A377" s="197" t="s">
        <v>952</v>
      </c>
      <c r="B377" s="302" t="s">
        <v>967</v>
      </c>
      <c r="C377" s="282">
        <v>5</v>
      </c>
      <c r="D377" s="198">
        <f>VALUE(LEFT(A374,3))+INT(VALUE(LEFT(A374,3))/100)*1000</f>
        <v>5534</v>
      </c>
      <c r="E377" s="199">
        <v>100</v>
      </c>
      <c r="F377" s="191">
        <f>G377+H377+I377</f>
        <v>0</v>
      </c>
      <c r="G377" s="247"/>
      <c r="H377" s="247"/>
      <c r="I377" s="247"/>
      <c r="J377" s="2">
        <f ca="1">IF(OFFSET(D377,-2,0,)="Активен",1,0)</f>
        <v>1</v>
      </c>
      <c r="K377" s="314">
        <f>+IF(J377=0,"Избран е неактивен статус на дейността!","")</f>
      </c>
    </row>
    <row r="378" spans="1:11" ht="15.75">
      <c r="A378" s="197" t="s">
        <v>968</v>
      </c>
      <c r="B378" s="302" t="s">
        <v>967</v>
      </c>
      <c r="C378" s="282">
        <v>5</v>
      </c>
      <c r="D378" s="201">
        <f>VALUE(LEFT(A374,3))+INT(VALUE(LEFT(A374,3))/100)*1000</f>
        <v>5534</v>
      </c>
      <c r="E378" s="199">
        <v>8700</v>
      </c>
      <c r="F378" s="191">
        <f>G378+H378+I378</f>
        <v>0</v>
      </c>
      <c r="G378" s="247"/>
      <c r="H378" s="247"/>
      <c r="I378" s="247"/>
      <c r="J378" s="2">
        <f ca="1">IF(OFFSET(D378,-3,0,)="Активен",1,0)</f>
        <v>1</v>
      </c>
      <c r="K378" s="314">
        <f>+IF(J378=0,"Данните за тази дейност няма да участват в рекапитулациите.","")</f>
      </c>
    </row>
    <row r="379" spans="1:10" s="17" customFormat="1" ht="15.75">
      <c r="A379" s="193"/>
      <c r="B379" s="303"/>
      <c r="C379" s="284"/>
      <c r="D379" s="203"/>
      <c r="E379" s="195"/>
      <c r="F379" s="200" t="s">
        <v>19</v>
      </c>
      <c r="G379" s="185"/>
      <c r="H379" s="185"/>
      <c r="I379" s="185"/>
      <c r="J379" s="2"/>
    </row>
    <row r="380" spans="1:10" s="17" customFormat="1" ht="15.75">
      <c r="A380" s="221" t="s">
        <v>91</v>
      </c>
      <c r="B380" s="221"/>
      <c r="C380" s="285"/>
      <c r="D380" s="198"/>
      <c r="E380" s="195"/>
      <c r="F380" s="200" t="s">
        <v>19</v>
      </c>
      <c r="G380" s="185"/>
      <c r="H380" s="185"/>
      <c r="I380" s="185"/>
      <c r="J380" s="2"/>
    </row>
    <row r="381" spans="1:9" s="2" customFormat="1" ht="15.75">
      <c r="A381" s="282" t="s">
        <v>975</v>
      </c>
      <c r="B381" s="197"/>
      <c r="C381" s="282"/>
      <c r="D381" s="313" t="s">
        <v>972</v>
      </c>
      <c r="E381" s="199"/>
      <c r="F381" s="200">
        <f>+IF(D381="Неактивен","ДЕЙНОСТТА Е ЗАКРИТА СЧИТАНO OT   →","")</f>
      </c>
      <c r="G381" s="185"/>
      <c r="H381" s="311"/>
      <c r="I381" s="185"/>
    </row>
    <row r="382" spans="1:10" s="17" customFormat="1" ht="15.75">
      <c r="A382" s="197" t="s">
        <v>5</v>
      </c>
      <c r="B382" s="302"/>
      <c r="C382" s="284"/>
      <c r="D382" s="201"/>
      <c r="E382" s="199"/>
      <c r="F382" s="200" t="s">
        <v>19</v>
      </c>
      <c r="G382" s="185"/>
      <c r="H382" s="185"/>
      <c r="I382" s="185"/>
      <c r="J382" s="2"/>
    </row>
    <row r="383" spans="1:11" s="17" customFormat="1" ht="15.75">
      <c r="A383" s="197" t="s">
        <v>952</v>
      </c>
      <c r="B383" s="302" t="s">
        <v>967</v>
      </c>
      <c r="C383" s="282">
        <v>5</v>
      </c>
      <c r="D383" s="198">
        <f>VALUE(LEFT(A380,3))+INT(VALUE(LEFT(A380,3))/100)*1000</f>
        <v>5535</v>
      </c>
      <c r="E383" s="199">
        <v>100</v>
      </c>
      <c r="F383" s="191">
        <f>G383+H383+I383</f>
        <v>0</v>
      </c>
      <c r="G383" s="247"/>
      <c r="H383" s="247"/>
      <c r="I383" s="247"/>
      <c r="J383" s="2">
        <f ca="1">IF(OFFSET(D383,-2,0,)="Активен",1,0)</f>
        <v>1</v>
      </c>
      <c r="K383" s="314">
        <f>+IF(J383=0,"Избран е неактивен статус на дейността!","")</f>
      </c>
    </row>
    <row r="384" spans="1:11" ht="15.75">
      <c r="A384" s="197" t="s">
        <v>968</v>
      </c>
      <c r="B384" s="302" t="s">
        <v>967</v>
      </c>
      <c r="C384" s="282">
        <v>5</v>
      </c>
      <c r="D384" s="201">
        <f>VALUE(LEFT(A380,3))+INT(VALUE(LEFT(A380,3))/100)*1000</f>
        <v>5535</v>
      </c>
      <c r="E384" s="199">
        <v>8700</v>
      </c>
      <c r="F384" s="191">
        <f>G384+H384+I384</f>
        <v>0</v>
      </c>
      <c r="G384" s="247"/>
      <c r="H384" s="247"/>
      <c r="I384" s="247"/>
      <c r="J384" s="2">
        <f ca="1">IF(OFFSET(D384,-3,0,)="Активен",1,0)</f>
        <v>1</v>
      </c>
      <c r="K384" s="314">
        <f>+IF(J384=0,"Данните за тази дейност няма да участват в рекапитулациите.","")</f>
      </c>
    </row>
    <row r="385" spans="1:10" s="17" customFormat="1" ht="15.75">
      <c r="A385" s="197"/>
      <c r="B385" s="302"/>
      <c r="C385" s="284"/>
      <c r="D385" s="201"/>
      <c r="E385" s="195"/>
      <c r="F385" s="200" t="s">
        <v>19</v>
      </c>
      <c r="G385" s="185"/>
      <c r="H385" s="185"/>
      <c r="I385" s="185"/>
      <c r="J385" s="2"/>
    </row>
    <row r="386" spans="1:9" ht="15.75">
      <c r="A386" s="221" t="s">
        <v>92</v>
      </c>
      <c r="B386" s="221"/>
      <c r="C386" s="285"/>
      <c r="D386" s="198"/>
      <c r="E386" s="195"/>
      <c r="F386" s="200" t="s">
        <v>19</v>
      </c>
      <c r="G386" s="185"/>
      <c r="H386" s="185"/>
      <c r="I386" s="185"/>
    </row>
    <row r="387" spans="1:9" s="2" customFormat="1" ht="15.75">
      <c r="A387" s="282" t="s">
        <v>975</v>
      </c>
      <c r="B387" s="197"/>
      <c r="C387" s="282"/>
      <c r="D387" s="313" t="s">
        <v>972</v>
      </c>
      <c r="E387" s="199"/>
      <c r="F387" s="200">
        <f>+IF(D387="Неактивен","ДЕЙНОСТТА Е ЗАКРИТА СЧИТАНO OT   →","")</f>
      </c>
      <c r="G387" s="185"/>
      <c r="H387" s="311"/>
      <c r="I387" s="185"/>
    </row>
    <row r="388" spans="1:9" ht="15.75">
      <c r="A388" s="197" t="s">
        <v>5</v>
      </c>
      <c r="B388" s="197"/>
      <c r="C388" s="282"/>
      <c r="D388" s="198"/>
      <c r="E388" s="199"/>
      <c r="F388" s="200" t="s">
        <v>19</v>
      </c>
      <c r="G388" s="185"/>
      <c r="H388" s="185"/>
      <c r="I388" s="185"/>
    </row>
    <row r="389" spans="1:11" ht="15.75">
      <c r="A389" s="197" t="s">
        <v>952</v>
      </c>
      <c r="B389" s="302" t="s">
        <v>967</v>
      </c>
      <c r="C389" s="282">
        <v>5</v>
      </c>
      <c r="D389" s="198">
        <f>VALUE(LEFT(A386,3))+INT(VALUE(LEFT(A386,3))/100)*1000</f>
        <v>5540</v>
      </c>
      <c r="E389" s="199">
        <v>100</v>
      </c>
      <c r="F389" s="191">
        <f>G389+H389+I389</f>
        <v>0</v>
      </c>
      <c r="G389" s="247"/>
      <c r="H389" s="247"/>
      <c r="I389" s="247"/>
      <c r="J389" s="2">
        <f ca="1">IF(OFFSET(D389,-2,0,)="Активен",1,0)</f>
        <v>1</v>
      </c>
      <c r="K389" s="314">
        <f>+IF(J389=0,"Избран е неактивен статус на дейността!","")</f>
      </c>
    </row>
    <row r="390" spans="1:11" ht="15.75">
      <c r="A390" s="197" t="s">
        <v>968</v>
      </c>
      <c r="B390" s="302" t="s">
        <v>967</v>
      </c>
      <c r="C390" s="282">
        <v>5</v>
      </c>
      <c r="D390" s="201">
        <f>VALUE(LEFT(A386,3))+INT(VALUE(LEFT(A386,3))/100)*1000</f>
        <v>5540</v>
      </c>
      <c r="E390" s="199">
        <v>8700</v>
      </c>
      <c r="F390" s="191">
        <f>G390+H390+I390</f>
        <v>0</v>
      </c>
      <c r="G390" s="247"/>
      <c r="H390" s="247"/>
      <c r="I390" s="247"/>
      <c r="J390" s="2">
        <f ca="1">IF(OFFSET(D390,-3,0,)="Активен",1,0)</f>
        <v>1</v>
      </c>
      <c r="K390" s="314">
        <f>+IF(J390=0,"Данните за тази дейност няма да участват в рекапитулациите.","")</f>
      </c>
    </row>
    <row r="391" spans="1:9" ht="15.75">
      <c r="A391" s="193"/>
      <c r="B391" s="193"/>
      <c r="C391" s="282"/>
      <c r="D391" s="194"/>
      <c r="E391" s="195"/>
      <c r="F391" s="200" t="s">
        <v>19</v>
      </c>
      <c r="G391" s="185"/>
      <c r="H391" s="185"/>
      <c r="I391" s="185"/>
    </row>
    <row r="392" spans="1:9" ht="15.75">
      <c r="A392" s="221" t="s">
        <v>93</v>
      </c>
      <c r="B392" s="305"/>
      <c r="C392" s="287"/>
      <c r="D392" s="201"/>
      <c r="E392" s="195"/>
      <c r="F392" s="200" t="s">
        <v>19</v>
      </c>
      <c r="G392" s="185"/>
      <c r="H392" s="185"/>
      <c r="I392" s="185"/>
    </row>
    <row r="393" spans="1:9" s="2" customFormat="1" ht="15.75">
      <c r="A393" s="282" t="s">
        <v>975</v>
      </c>
      <c r="B393" s="197"/>
      <c r="C393" s="282"/>
      <c r="D393" s="313" t="s">
        <v>972</v>
      </c>
      <c r="E393" s="199"/>
      <c r="F393" s="200">
        <f>+IF(D393="Неактивен","ДЕЙНОСТТА Е ЗАКРИТА СЧИТАНO OT   →","")</f>
      </c>
      <c r="G393" s="185"/>
      <c r="H393" s="311"/>
      <c r="I393" s="185"/>
    </row>
    <row r="394" spans="1:9" ht="15.75">
      <c r="A394" s="197" t="s">
        <v>5</v>
      </c>
      <c r="B394" s="197"/>
      <c r="C394" s="282"/>
      <c r="D394" s="198"/>
      <c r="E394" s="199"/>
      <c r="F394" s="200" t="s">
        <v>19</v>
      </c>
      <c r="G394" s="185"/>
      <c r="H394" s="185"/>
      <c r="I394" s="185"/>
    </row>
    <row r="395" spans="1:11" ht="15.75">
      <c r="A395" s="197" t="s">
        <v>952</v>
      </c>
      <c r="B395" s="302" t="s">
        <v>967</v>
      </c>
      <c r="C395" s="282">
        <v>5</v>
      </c>
      <c r="D395" s="198">
        <f>VALUE(LEFT(A392,3))+INT(VALUE(LEFT(A392,3))/100)*1000</f>
        <v>5541</v>
      </c>
      <c r="E395" s="199">
        <v>100</v>
      </c>
      <c r="F395" s="191">
        <f>G395+H395+I395</f>
        <v>0</v>
      </c>
      <c r="G395" s="247"/>
      <c r="H395" s="247"/>
      <c r="I395" s="247"/>
      <c r="J395" s="2">
        <f ca="1">IF(OFFSET(D395,-2,0,)="Активен",1,0)</f>
        <v>1</v>
      </c>
      <c r="K395" s="314">
        <f>+IF(J395=0,"Избран е неактивен статус на дейността!","")</f>
      </c>
    </row>
    <row r="396" spans="1:11" ht="15.75">
      <c r="A396" s="197" t="s">
        <v>968</v>
      </c>
      <c r="B396" s="302" t="s">
        <v>967</v>
      </c>
      <c r="C396" s="282">
        <v>5</v>
      </c>
      <c r="D396" s="201">
        <f>VALUE(LEFT(A392,3))+INT(VALUE(LEFT(A392,3))/100)*1000</f>
        <v>5541</v>
      </c>
      <c r="E396" s="199">
        <v>8700</v>
      </c>
      <c r="F396" s="191">
        <f>G396+H396+I396</f>
        <v>0</v>
      </c>
      <c r="G396" s="247"/>
      <c r="H396" s="247"/>
      <c r="I396" s="247"/>
      <c r="J396" s="2">
        <f ca="1">IF(OFFSET(D396,-3,0,)="Активен",1,0)</f>
        <v>1</v>
      </c>
      <c r="K396" s="314">
        <f>+IF(J396=0,"Данните за тази дейност няма да участват в рекапитулациите.","")</f>
      </c>
    </row>
    <row r="397" spans="1:9" ht="15.75">
      <c r="A397" s="193"/>
      <c r="B397" s="193"/>
      <c r="C397" s="282"/>
      <c r="D397" s="194"/>
      <c r="E397" s="195"/>
      <c r="F397" s="200" t="s">
        <v>19</v>
      </c>
      <c r="G397" s="185"/>
      <c r="H397" s="185"/>
      <c r="I397" s="185"/>
    </row>
    <row r="398" spans="1:9" ht="15.75">
      <c r="A398" s="221" t="s">
        <v>94</v>
      </c>
      <c r="B398" s="305"/>
      <c r="C398" s="287"/>
      <c r="D398" s="201"/>
      <c r="E398" s="195"/>
      <c r="F398" s="200" t="s">
        <v>19</v>
      </c>
      <c r="G398" s="185"/>
      <c r="H398" s="185"/>
      <c r="I398" s="185"/>
    </row>
    <row r="399" spans="1:9" s="2" customFormat="1" ht="15.75">
      <c r="A399" s="282" t="s">
        <v>975</v>
      </c>
      <c r="B399" s="197"/>
      <c r="C399" s="282"/>
      <c r="D399" s="313" t="s">
        <v>972</v>
      </c>
      <c r="E399" s="199"/>
      <c r="F399" s="200">
        <f>+IF(D399="Неактивен","ДЕЙНОСТТА Е ЗАКРИТА СЧИТАНO OT   →","")</f>
      </c>
      <c r="G399" s="185"/>
      <c r="H399" s="311"/>
      <c r="I399" s="185"/>
    </row>
    <row r="400" spans="1:9" ht="15.75">
      <c r="A400" s="197" t="s">
        <v>5</v>
      </c>
      <c r="B400" s="197"/>
      <c r="C400" s="282"/>
      <c r="D400" s="198"/>
      <c r="E400" s="195"/>
      <c r="F400" s="200" t="s">
        <v>19</v>
      </c>
      <c r="G400" s="185"/>
      <c r="H400" s="185"/>
      <c r="I400" s="185"/>
    </row>
    <row r="401" spans="1:11" ht="15.75">
      <c r="A401" s="197" t="s">
        <v>952</v>
      </c>
      <c r="B401" s="302" t="s">
        <v>967</v>
      </c>
      <c r="C401" s="282">
        <v>5</v>
      </c>
      <c r="D401" s="198">
        <f>VALUE(LEFT(A398,3))+INT(VALUE(LEFT(A398,3))/100)*1000</f>
        <v>5545</v>
      </c>
      <c r="E401" s="199">
        <v>100</v>
      </c>
      <c r="F401" s="191">
        <f>G401+H401+I401</f>
        <v>0</v>
      </c>
      <c r="G401" s="247"/>
      <c r="H401" s="247"/>
      <c r="I401" s="247"/>
      <c r="J401" s="2">
        <f ca="1">IF(OFFSET(D401,-2,0,)="Активен",1,0)</f>
        <v>1</v>
      </c>
      <c r="K401" s="314">
        <f>+IF(J401=0,"Избран е неактивен статус на дейността!","")</f>
      </c>
    </row>
    <row r="402" spans="1:11" ht="15.75">
      <c r="A402" s="197" t="s">
        <v>968</v>
      </c>
      <c r="B402" s="302" t="s">
        <v>967</v>
      </c>
      <c r="C402" s="282">
        <v>5</v>
      </c>
      <c r="D402" s="201">
        <f>VALUE(LEFT(A398,3))+INT(VALUE(LEFT(A398,3))/100)*1000</f>
        <v>5545</v>
      </c>
      <c r="E402" s="199">
        <v>8700</v>
      </c>
      <c r="F402" s="191">
        <f>G402+H402+I402</f>
        <v>0</v>
      </c>
      <c r="G402" s="247"/>
      <c r="H402" s="247"/>
      <c r="I402" s="247"/>
      <c r="J402" s="2">
        <f ca="1">IF(OFFSET(D402,-3,0,)="Активен",1,0)</f>
        <v>1</v>
      </c>
      <c r="K402" s="314">
        <f>+IF(J402=0,"Данните за тази дейност няма да участват в рекапитулациите.","")</f>
      </c>
    </row>
    <row r="403" spans="1:9" ht="15.75">
      <c r="A403" s="193"/>
      <c r="B403" s="193"/>
      <c r="C403" s="282"/>
      <c r="D403" s="194"/>
      <c r="E403" s="195"/>
      <c r="F403" s="200" t="s">
        <v>19</v>
      </c>
      <c r="G403" s="185"/>
      <c r="H403" s="185"/>
      <c r="I403" s="185"/>
    </row>
    <row r="404" spans="1:9" ht="15.75">
      <c r="A404" s="221" t="s">
        <v>95</v>
      </c>
      <c r="B404" s="305"/>
      <c r="C404" s="287"/>
      <c r="D404" s="201"/>
      <c r="E404" s="195"/>
      <c r="F404" s="200" t="s">
        <v>19</v>
      </c>
      <c r="G404" s="185"/>
      <c r="H404" s="185"/>
      <c r="I404" s="185"/>
    </row>
    <row r="405" spans="1:9" s="2" customFormat="1" ht="15.75">
      <c r="A405" s="282" t="s">
        <v>975</v>
      </c>
      <c r="B405" s="197"/>
      <c r="C405" s="282"/>
      <c r="D405" s="313" t="s">
        <v>972</v>
      </c>
      <c r="E405" s="199"/>
      <c r="F405" s="200">
        <f>+IF(D405="Неактивен","ДЕЙНОСТТА Е ЗАКРИТА СЧИТАНO OT   →","")</f>
      </c>
      <c r="G405" s="185"/>
      <c r="H405" s="311"/>
      <c r="I405" s="185"/>
    </row>
    <row r="406" spans="1:9" ht="15.75">
      <c r="A406" s="197" t="s">
        <v>5</v>
      </c>
      <c r="B406" s="197"/>
      <c r="C406" s="282"/>
      <c r="D406" s="198"/>
      <c r="E406" s="199"/>
      <c r="F406" s="200" t="s">
        <v>19</v>
      </c>
      <c r="G406" s="185"/>
      <c r="H406" s="185"/>
      <c r="I406" s="185"/>
    </row>
    <row r="407" spans="1:11" ht="15.75">
      <c r="A407" s="197" t="s">
        <v>952</v>
      </c>
      <c r="B407" s="302" t="s">
        <v>967</v>
      </c>
      <c r="C407" s="282">
        <v>5</v>
      </c>
      <c r="D407" s="198">
        <f>VALUE(LEFT(A404,3))+INT(VALUE(LEFT(A404,3))/100)*1000</f>
        <v>5546</v>
      </c>
      <c r="E407" s="199">
        <v>100</v>
      </c>
      <c r="F407" s="191">
        <f>G407+H407+I407</f>
        <v>0</v>
      </c>
      <c r="G407" s="247"/>
      <c r="H407" s="247"/>
      <c r="I407" s="247"/>
      <c r="J407" s="2">
        <f ca="1">IF(OFFSET(D407,-2,0,)="Активен",1,0)</f>
        <v>1</v>
      </c>
      <c r="K407" s="314">
        <f>+IF(J407=0,"Избран е неактивен статус на дейността!","")</f>
      </c>
    </row>
    <row r="408" spans="1:11" ht="15.75">
      <c r="A408" s="197" t="s">
        <v>968</v>
      </c>
      <c r="B408" s="302" t="s">
        <v>967</v>
      </c>
      <c r="C408" s="282">
        <v>5</v>
      </c>
      <c r="D408" s="201">
        <f>VALUE(LEFT(A404,3))+INT(VALUE(LEFT(A404,3))/100)*1000</f>
        <v>5546</v>
      </c>
      <c r="E408" s="199">
        <v>8700</v>
      </c>
      <c r="F408" s="191">
        <f>G408+H408+I408</f>
        <v>0</v>
      </c>
      <c r="G408" s="247"/>
      <c r="H408" s="247"/>
      <c r="I408" s="247"/>
      <c r="J408" s="2">
        <f ca="1">IF(OFFSET(D408,-3,0,)="Активен",1,0)</f>
        <v>1</v>
      </c>
      <c r="K408" s="314">
        <f>+IF(J408=0,"Данните за тази дейност няма да участват в рекапитулациите.","")</f>
      </c>
    </row>
    <row r="409" spans="1:9" ht="15.75">
      <c r="A409" s="193"/>
      <c r="B409" s="193"/>
      <c r="C409" s="282"/>
      <c r="D409" s="194"/>
      <c r="E409" s="195"/>
      <c r="F409" s="200" t="s">
        <v>19</v>
      </c>
      <c r="G409" s="185"/>
      <c r="H409" s="185"/>
      <c r="I409" s="185"/>
    </row>
    <row r="410" spans="1:9" ht="15.75">
      <c r="A410" s="221" t="s">
        <v>96</v>
      </c>
      <c r="B410" s="305"/>
      <c r="C410" s="287"/>
      <c r="D410" s="201"/>
      <c r="E410" s="195"/>
      <c r="F410" s="200" t="s">
        <v>19</v>
      </c>
      <c r="G410" s="185"/>
      <c r="H410" s="185"/>
      <c r="I410" s="185"/>
    </row>
    <row r="411" spans="1:9" s="2" customFormat="1" ht="15.75">
      <c r="A411" s="282" t="s">
        <v>975</v>
      </c>
      <c r="B411" s="197"/>
      <c r="C411" s="282"/>
      <c r="D411" s="313" t="s">
        <v>972</v>
      </c>
      <c r="E411" s="199"/>
      <c r="F411" s="200">
        <f>+IF(D411="Неактивен","ДЕЙНОСТТА Е ЗАКРИТА СЧИТАНO OT   →","")</f>
      </c>
      <c r="G411" s="185"/>
      <c r="H411" s="311"/>
      <c r="I411" s="185"/>
    </row>
    <row r="412" spans="1:9" ht="15.75">
      <c r="A412" s="197" t="s">
        <v>5</v>
      </c>
      <c r="B412" s="197"/>
      <c r="C412" s="282"/>
      <c r="D412" s="198"/>
      <c r="E412" s="199"/>
      <c r="F412" s="200" t="s">
        <v>19</v>
      </c>
      <c r="G412" s="185"/>
      <c r="H412" s="185"/>
      <c r="I412" s="185"/>
    </row>
    <row r="413" spans="1:11" ht="15.75">
      <c r="A413" s="197" t="s">
        <v>952</v>
      </c>
      <c r="B413" s="302" t="s">
        <v>967</v>
      </c>
      <c r="C413" s="282">
        <v>5</v>
      </c>
      <c r="D413" s="198">
        <f>VALUE(LEFT(A410,3))+INT(VALUE(LEFT(A410,3))/100)*1000</f>
        <v>5547</v>
      </c>
      <c r="E413" s="199">
        <v>100</v>
      </c>
      <c r="F413" s="191">
        <f>G413+H413+I413</f>
        <v>0</v>
      </c>
      <c r="G413" s="247"/>
      <c r="H413" s="247"/>
      <c r="I413" s="247"/>
      <c r="J413" s="2">
        <f ca="1">IF(OFFSET(D413,-2,0,)="Активен",1,0)</f>
        <v>1</v>
      </c>
      <c r="K413" s="314">
        <f>+IF(J413=0,"Избран е неактивен статус на дейността!","")</f>
      </c>
    </row>
    <row r="414" spans="1:11" ht="15.75">
      <c r="A414" s="197" t="s">
        <v>968</v>
      </c>
      <c r="B414" s="302" t="s">
        <v>967</v>
      </c>
      <c r="C414" s="282">
        <v>5</v>
      </c>
      <c r="D414" s="201">
        <f>VALUE(LEFT(A410,3))+INT(VALUE(LEFT(A410,3))/100)*1000</f>
        <v>5547</v>
      </c>
      <c r="E414" s="199">
        <v>8700</v>
      </c>
      <c r="F414" s="191">
        <f>G414+H414+I414</f>
        <v>0</v>
      </c>
      <c r="G414" s="247"/>
      <c r="H414" s="247"/>
      <c r="I414" s="247"/>
      <c r="J414" s="2">
        <f ca="1">IF(OFFSET(D414,-3,0,)="Активен",1,0)</f>
        <v>1</v>
      </c>
      <c r="K414" s="314">
        <f>+IF(J414=0,"Данните за тази дейност няма да участват в рекапитулациите.","")</f>
      </c>
    </row>
    <row r="415" spans="1:9" ht="15.75">
      <c r="A415" s="193"/>
      <c r="B415" s="193"/>
      <c r="C415" s="282"/>
      <c r="D415" s="194"/>
      <c r="E415" s="195"/>
      <c r="F415" s="200" t="s">
        <v>19</v>
      </c>
      <c r="G415" s="185"/>
      <c r="H415" s="185"/>
      <c r="I415" s="185"/>
    </row>
    <row r="416" spans="1:9" ht="15.75">
      <c r="A416" s="221" t="s">
        <v>97</v>
      </c>
      <c r="B416" s="221"/>
      <c r="C416" s="285"/>
      <c r="D416" s="198"/>
      <c r="E416" s="195"/>
      <c r="F416" s="200" t="s">
        <v>19</v>
      </c>
      <c r="G416" s="185"/>
      <c r="H416" s="185"/>
      <c r="I416" s="185"/>
    </row>
    <row r="417" spans="1:9" s="2" customFormat="1" ht="15.75">
      <c r="A417" s="282" t="s">
        <v>975</v>
      </c>
      <c r="B417" s="197"/>
      <c r="C417" s="282"/>
      <c r="D417" s="313" t="s">
        <v>972</v>
      </c>
      <c r="E417" s="199"/>
      <c r="F417" s="200">
        <f>+IF(D417="Неактивен","ДЕЙНОСТТА Е ЗАКРИТА СЧИТАНO OT   →","")</f>
      </c>
      <c r="G417" s="185"/>
      <c r="H417" s="311"/>
      <c r="I417" s="185"/>
    </row>
    <row r="418" spans="1:9" ht="15.75">
      <c r="A418" s="197" t="s">
        <v>5</v>
      </c>
      <c r="B418" s="197"/>
      <c r="C418" s="282"/>
      <c r="D418" s="198"/>
      <c r="E418" s="199"/>
      <c r="F418" s="200" t="s">
        <v>19</v>
      </c>
      <c r="G418" s="185"/>
      <c r="H418" s="185"/>
      <c r="I418" s="185"/>
    </row>
    <row r="419" spans="1:11" ht="15.75">
      <c r="A419" s="197" t="s">
        <v>952</v>
      </c>
      <c r="B419" s="302" t="s">
        <v>967</v>
      </c>
      <c r="C419" s="282">
        <v>5</v>
      </c>
      <c r="D419" s="198">
        <f>VALUE(LEFT(A416,3))+INT(VALUE(LEFT(A416,3))/100)*1000</f>
        <v>5548</v>
      </c>
      <c r="E419" s="199">
        <v>100</v>
      </c>
      <c r="F419" s="191">
        <f>G419+H419+I419</f>
        <v>0</v>
      </c>
      <c r="G419" s="247"/>
      <c r="H419" s="247"/>
      <c r="I419" s="247"/>
      <c r="J419" s="2">
        <f ca="1">IF(OFFSET(D419,-2,0,)="Активен",1,0)</f>
        <v>1</v>
      </c>
      <c r="K419" s="314">
        <f>+IF(J419=0,"Избран е неактивен статус на дейността!","")</f>
      </c>
    </row>
    <row r="420" spans="1:11" ht="15.75">
      <c r="A420" s="197" t="s">
        <v>968</v>
      </c>
      <c r="B420" s="302" t="s">
        <v>967</v>
      </c>
      <c r="C420" s="282">
        <v>5</v>
      </c>
      <c r="D420" s="201">
        <f>VALUE(LEFT(A416,3))+INT(VALUE(LEFT(A416,3))/100)*1000</f>
        <v>5548</v>
      </c>
      <c r="E420" s="199">
        <v>8700</v>
      </c>
      <c r="F420" s="191">
        <f>G420+H420+I420</f>
        <v>0</v>
      </c>
      <c r="G420" s="247"/>
      <c r="H420" s="247"/>
      <c r="I420" s="247"/>
      <c r="J420" s="2">
        <f ca="1">IF(OFFSET(D420,-3,0,)="Активен",1,0)</f>
        <v>1</v>
      </c>
      <c r="K420" s="314">
        <f>+IF(J420=0,"Данните за тази дейност няма да участват в рекапитулациите.","")</f>
      </c>
    </row>
    <row r="421" spans="1:9" ht="15.75">
      <c r="A421" s="193"/>
      <c r="B421" s="193"/>
      <c r="C421" s="282"/>
      <c r="D421" s="194"/>
      <c r="E421" s="195"/>
      <c r="F421" s="200" t="s">
        <v>19</v>
      </c>
      <c r="G421" s="185"/>
      <c r="H421" s="185"/>
      <c r="I421" s="185"/>
    </row>
    <row r="422" spans="1:9" ht="15.75">
      <c r="A422" s="221" t="s">
        <v>98</v>
      </c>
      <c r="B422" s="305"/>
      <c r="C422" s="287"/>
      <c r="D422" s="201"/>
      <c r="E422" s="195"/>
      <c r="F422" s="200" t="s">
        <v>19</v>
      </c>
      <c r="G422" s="185"/>
      <c r="H422" s="185"/>
      <c r="I422" s="185"/>
    </row>
    <row r="423" spans="1:9" s="2" customFormat="1" ht="15.75">
      <c r="A423" s="282" t="s">
        <v>975</v>
      </c>
      <c r="B423" s="197"/>
      <c r="C423" s="282"/>
      <c r="D423" s="313" t="s">
        <v>972</v>
      </c>
      <c r="E423" s="199"/>
      <c r="F423" s="200">
        <f>+IF(D423="Неактивен","ДЕЙНОСТТА Е ЗАКРИТА СЧИТАНO OT   →","")</f>
      </c>
      <c r="G423" s="185"/>
      <c r="H423" s="311"/>
      <c r="I423" s="185"/>
    </row>
    <row r="424" spans="1:9" ht="15.75">
      <c r="A424" s="197" t="s">
        <v>5</v>
      </c>
      <c r="B424" s="197"/>
      <c r="C424" s="282"/>
      <c r="D424" s="198"/>
      <c r="E424" s="199"/>
      <c r="F424" s="200" t="s">
        <v>19</v>
      </c>
      <c r="G424" s="185"/>
      <c r="H424" s="185"/>
      <c r="I424" s="185"/>
    </row>
    <row r="425" spans="1:11" ht="15.75">
      <c r="A425" s="197" t="s">
        <v>952</v>
      </c>
      <c r="B425" s="302" t="s">
        <v>967</v>
      </c>
      <c r="C425" s="282">
        <v>5</v>
      </c>
      <c r="D425" s="198">
        <f>VALUE(LEFT(A422,3))+INT(VALUE(LEFT(A422,3))/100)*1000</f>
        <v>5550</v>
      </c>
      <c r="E425" s="199">
        <v>100</v>
      </c>
      <c r="F425" s="191">
        <f>G425+H425+I425</f>
        <v>7</v>
      </c>
      <c r="G425" s="247">
        <v>7</v>
      </c>
      <c r="H425" s="247"/>
      <c r="I425" s="247"/>
      <c r="J425" s="2">
        <f ca="1">IF(OFFSET(D425,-2,0,)="Активен",1,0)</f>
        <v>1</v>
      </c>
      <c r="K425" s="314">
        <f>+IF(J425=0,"Избран е неактивен статус на дейността!","")</f>
      </c>
    </row>
    <row r="426" spans="1:11" ht="15.75">
      <c r="A426" s="197" t="s">
        <v>968</v>
      </c>
      <c r="B426" s="302" t="s">
        <v>967</v>
      </c>
      <c r="C426" s="282">
        <v>5</v>
      </c>
      <c r="D426" s="201">
        <f>VALUE(LEFT(A422,3))+INT(VALUE(LEFT(A422,3))/100)*1000</f>
        <v>5550</v>
      </c>
      <c r="E426" s="199">
        <v>8700</v>
      </c>
      <c r="F426" s="191">
        <f>G426+H426+I426</f>
        <v>1</v>
      </c>
      <c r="G426" s="247">
        <v>1</v>
      </c>
      <c r="H426" s="247"/>
      <c r="I426" s="247"/>
      <c r="J426" s="2">
        <f ca="1">IF(OFFSET(D426,-3,0,)="Активен",1,0)</f>
        <v>1</v>
      </c>
      <c r="K426" s="314">
        <f>+IF(J426=0,"Данните за тази дейност няма да участват в рекапитулациите.","")</f>
      </c>
    </row>
    <row r="427" spans="1:9" ht="15.75">
      <c r="A427" s="193"/>
      <c r="B427" s="193"/>
      <c r="C427" s="282"/>
      <c r="D427" s="194"/>
      <c r="E427" s="195"/>
      <c r="F427" s="200" t="s">
        <v>19</v>
      </c>
      <c r="G427" s="185"/>
      <c r="H427" s="185"/>
      <c r="I427" s="185"/>
    </row>
    <row r="428" spans="1:9" ht="15.75">
      <c r="A428" s="221" t="s">
        <v>99</v>
      </c>
      <c r="B428" s="305"/>
      <c r="C428" s="287"/>
      <c r="D428" s="201"/>
      <c r="E428" s="195"/>
      <c r="F428" s="200" t="s">
        <v>19</v>
      </c>
      <c r="G428" s="185"/>
      <c r="H428" s="185"/>
      <c r="I428" s="185"/>
    </row>
    <row r="429" spans="1:9" s="2" customFormat="1" ht="15.75">
      <c r="A429" s="282" t="s">
        <v>975</v>
      </c>
      <c r="B429" s="197"/>
      <c r="C429" s="282"/>
      <c r="D429" s="313" t="s">
        <v>972</v>
      </c>
      <c r="E429" s="199"/>
      <c r="F429" s="200">
        <f>+IF(D429="Неактивен","ДЕЙНОСТТА Е ЗАКРИТА СЧИТАНO OT   →","")</f>
      </c>
      <c r="G429" s="185"/>
      <c r="H429" s="311"/>
      <c r="I429" s="185"/>
    </row>
    <row r="430" spans="1:9" ht="15.75">
      <c r="A430" s="197" t="s">
        <v>5</v>
      </c>
      <c r="B430" s="197"/>
      <c r="C430" s="282"/>
      <c r="D430" s="198"/>
      <c r="E430" s="199"/>
      <c r="F430" s="200" t="s">
        <v>19</v>
      </c>
      <c r="G430" s="185"/>
      <c r="H430" s="185"/>
      <c r="I430" s="185"/>
    </row>
    <row r="431" spans="1:11" ht="15.75">
      <c r="A431" s="197" t="s">
        <v>952</v>
      </c>
      <c r="B431" s="302" t="s">
        <v>967</v>
      </c>
      <c r="C431" s="282">
        <v>5</v>
      </c>
      <c r="D431" s="198">
        <f>VALUE(LEFT(A428,3))+INT(VALUE(LEFT(A428,3))/100)*1000</f>
        <v>5551</v>
      </c>
      <c r="E431" s="199">
        <v>100</v>
      </c>
      <c r="F431" s="191">
        <f>G431+H431+I431</f>
        <v>0</v>
      </c>
      <c r="G431" s="247"/>
      <c r="H431" s="247"/>
      <c r="I431" s="247"/>
      <c r="J431" s="2">
        <f ca="1">IF(OFFSET(D431,-2,0,)="Активен",1,0)</f>
        <v>1</v>
      </c>
      <c r="K431" s="314">
        <f>+IF(J431=0,"Избран е неактивен статус на дейността!","")</f>
      </c>
    </row>
    <row r="432" spans="1:11" ht="15.75">
      <c r="A432" s="197" t="s">
        <v>968</v>
      </c>
      <c r="B432" s="302" t="s">
        <v>967</v>
      </c>
      <c r="C432" s="282">
        <v>5</v>
      </c>
      <c r="D432" s="201">
        <f>VALUE(LEFT(A428,3))+INT(VALUE(LEFT(A428,3))/100)*1000</f>
        <v>5551</v>
      </c>
      <c r="E432" s="199">
        <v>8700</v>
      </c>
      <c r="F432" s="191">
        <f>G432+H432+I432</f>
        <v>0</v>
      </c>
      <c r="G432" s="247"/>
      <c r="H432" s="247"/>
      <c r="I432" s="247"/>
      <c r="J432" s="2">
        <f ca="1">IF(OFFSET(D432,-3,0,)="Активен",1,0)</f>
        <v>1</v>
      </c>
      <c r="K432" s="314">
        <f>+IF(J432=0,"Данните за тази дейност няма да участват в рекапитулациите.","")</f>
      </c>
    </row>
    <row r="433" spans="1:9" ht="15.75">
      <c r="A433" s="193"/>
      <c r="B433" s="193"/>
      <c r="C433" s="282"/>
      <c r="D433" s="194"/>
      <c r="E433" s="195"/>
      <c r="F433" s="200" t="s">
        <v>19</v>
      </c>
      <c r="G433" s="185"/>
      <c r="H433" s="185"/>
      <c r="I433" s="185"/>
    </row>
    <row r="434" spans="1:9" ht="15.75">
      <c r="A434" s="221" t="s">
        <v>100</v>
      </c>
      <c r="B434" s="221"/>
      <c r="C434" s="285"/>
      <c r="D434" s="198"/>
      <c r="E434" s="195"/>
      <c r="F434" s="200" t="s">
        <v>19</v>
      </c>
      <c r="G434" s="185"/>
      <c r="H434" s="185"/>
      <c r="I434" s="185"/>
    </row>
    <row r="435" spans="1:9" s="2" customFormat="1" ht="15.75">
      <c r="A435" s="282" t="s">
        <v>975</v>
      </c>
      <c r="B435" s="197"/>
      <c r="C435" s="282"/>
      <c r="D435" s="313" t="s">
        <v>972</v>
      </c>
      <c r="E435" s="199"/>
      <c r="F435" s="200">
        <f>+IF(D435="Неактивен","ДЕЙНОСТТА Е ЗАКРИТА СЧИТАНO OT   →","")</f>
      </c>
      <c r="G435" s="185"/>
      <c r="H435" s="311"/>
      <c r="I435" s="185"/>
    </row>
    <row r="436" spans="1:9" ht="15.75">
      <c r="A436" s="197" t="s">
        <v>5</v>
      </c>
      <c r="B436" s="197"/>
      <c r="C436" s="282"/>
      <c r="D436" s="198"/>
      <c r="E436" s="199"/>
      <c r="F436" s="200" t="s">
        <v>19</v>
      </c>
      <c r="G436" s="185"/>
      <c r="H436" s="185"/>
      <c r="I436" s="185"/>
    </row>
    <row r="437" spans="1:11" ht="15.75">
      <c r="A437" s="197" t="s">
        <v>952</v>
      </c>
      <c r="B437" s="302" t="s">
        <v>967</v>
      </c>
      <c r="C437" s="282">
        <v>5</v>
      </c>
      <c r="D437" s="198">
        <f>VALUE(LEFT(A434,3))+INT(VALUE(LEFT(A434,3))/100)*1000</f>
        <v>5553</v>
      </c>
      <c r="E437" s="199">
        <v>100</v>
      </c>
      <c r="F437" s="191">
        <f>G437+H437+I437</f>
        <v>0</v>
      </c>
      <c r="G437" s="247"/>
      <c r="H437" s="247"/>
      <c r="I437" s="247"/>
      <c r="J437" s="2">
        <f ca="1">IF(OFFSET(D437,-2,0,)="Активен",1,0)</f>
        <v>1</v>
      </c>
      <c r="K437" s="314">
        <f>+IF(J437=0,"Избран е неактивен статус на дейността!","")</f>
      </c>
    </row>
    <row r="438" spans="1:11" ht="15.75">
      <c r="A438" s="197" t="s">
        <v>968</v>
      </c>
      <c r="B438" s="302" t="s">
        <v>967</v>
      </c>
      <c r="C438" s="282">
        <v>5</v>
      </c>
      <c r="D438" s="201">
        <f>VALUE(LEFT(A434,3))+INT(VALUE(LEFT(A434,3))/100)*1000</f>
        <v>5553</v>
      </c>
      <c r="E438" s="199">
        <v>8700</v>
      </c>
      <c r="F438" s="191">
        <f>G438+H438+I438</f>
        <v>0</v>
      </c>
      <c r="G438" s="247"/>
      <c r="H438" s="247"/>
      <c r="I438" s="247"/>
      <c r="J438" s="2">
        <f ca="1">IF(OFFSET(D438,-3,0,)="Активен",1,0)</f>
        <v>1</v>
      </c>
      <c r="K438" s="314">
        <f>+IF(J438=0,"Данните за тази дейност няма да участват в рекапитулациите.","")</f>
      </c>
    </row>
    <row r="439" spans="1:9" ht="15.75">
      <c r="A439" s="193"/>
      <c r="B439" s="193"/>
      <c r="C439" s="282"/>
      <c r="D439" s="194"/>
      <c r="E439" s="195"/>
      <c r="F439" s="200" t="s">
        <v>19</v>
      </c>
      <c r="G439" s="185"/>
      <c r="H439" s="185"/>
      <c r="I439" s="185"/>
    </row>
    <row r="440" spans="1:9" ht="15.75">
      <c r="A440" s="221" t="s">
        <v>101</v>
      </c>
      <c r="B440" s="221"/>
      <c r="C440" s="285"/>
      <c r="D440" s="198"/>
      <c r="E440" s="199"/>
      <c r="F440" s="200" t="s">
        <v>19</v>
      </c>
      <c r="G440" s="185"/>
      <c r="H440" s="185"/>
      <c r="I440" s="185"/>
    </row>
    <row r="441" spans="1:9" s="2" customFormat="1" ht="15.75">
      <c r="A441" s="282" t="s">
        <v>975</v>
      </c>
      <c r="B441" s="197"/>
      <c r="C441" s="282"/>
      <c r="D441" s="313" t="s">
        <v>972</v>
      </c>
      <c r="E441" s="199"/>
      <c r="F441" s="200">
        <f>+IF(D441="Неактивен","ДЕЙНОСТТА Е ЗАКРИТА СЧИТАНO OT   →","")</f>
      </c>
      <c r="G441" s="185"/>
      <c r="H441" s="311"/>
      <c r="I441" s="185"/>
    </row>
    <row r="442" spans="1:9" ht="15.75">
      <c r="A442" s="197" t="s">
        <v>5</v>
      </c>
      <c r="B442" s="197"/>
      <c r="C442" s="282"/>
      <c r="D442" s="198"/>
      <c r="E442" s="199"/>
      <c r="F442" s="200" t="s">
        <v>19</v>
      </c>
      <c r="G442" s="185"/>
      <c r="H442" s="185"/>
      <c r="I442" s="185"/>
    </row>
    <row r="443" spans="1:11" ht="15.75">
      <c r="A443" s="197" t="s">
        <v>952</v>
      </c>
      <c r="B443" s="302" t="s">
        <v>967</v>
      </c>
      <c r="C443" s="282">
        <v>5</v>
      </c>
      <c r="D443" s="198">
        <f>VALUE(LEFT(A440,3))+INT(VALUE(LEFT(A440,3))/100)*1000</f>
        <v>5554</v>
      </c>
      <c r="E443" s="199">
        <v>100</v>
      </c>
      <c r="F443" s="191">
        <f>G443+H443+I443</f>
        <v>0</v>
      </c>
      <c r="G443" s="247"/>
      <c r="H443" s="247"/>
      <c r="I443" s="247"/>
      <c r="J443" s="2">
        <f ca="1">IF(OFFSET(D443,-2,0,)="Активен",1,0)</f>
        <v>1</v>
      </c>
      <c r="K443" s="314">
        <f>+IF(J443=0,"Избран е неактивен статус на дейността!","")</f>
      </c>
    </row>
    <row r="444" spans="1:11" ht="15.75">
      <c r="A444" s="197" t="s">
        <v>968</v>
      </c>
      <c r="B444" s="302" t="s">
        <v>967</v>
      </c>
      <c r="C444" s="282">
        <v>5</v>
      </c>
      <c r="D444" s="201">
        <f>VALUE(LEFT(A440,3))+INT(VALUE(LEFT(A440,3))/100)*1000</f>
        <v>5554</v>
      </c>
      <c r="E444" s="199">
        <v>8700</v>
      </c>
      <c r="F444" s="191">
        <f>G444+H444+I444</f>
        <v>0</v>
      </c>
      <c r="G444" s="247"/>
      <c r="H444" s="247"/>
      <c r="I444" s="247"/>
      <c r="J444" s="2">
        <f ca="1">IF(OFFSET(D444,-3,0,)="Активен",1,0)</f>
        <v>1</v>
      </c>
      <c r="K444" s="314">
        <f>+IF(J444=0,"Данните за тази дейност няма да участват в рекапитулациите.","")</f>
      </c>
    </row>
    <row r="445" spans="1:10" s="17" customFormat="1" ht="15.75">
      <c r="A445" s="193"/>
      <c r="B445" s="303"/>
      <c r="C445" s="284"/>
      <c r="D445" s="203"/>
      <c r="E445" s="195"/>
      <c r="F445" s="200" t="s">
        <v>19</v>
      </c>
      <c r="G445" s="185"/>
      <c r="H445" s="185"/>
      <c r="I445" s="185"/>
      <c r="J445" s="2"/>
    </row>
    <row r="446" spans="1:10" s="17" customFormat="1" ht="15.75">
      <c r="A446" s="221" t="s">
        <v>969</v>
      </c>
      <c r="B446" s="305"/>
      <c r="C446" s="287"/>
      <c r="D446" s="201"/>
      <c r="E446" s="195"/>
      <c r="F446" s="200" t="s">
        <v>19</v>
      </c>
      <c r="G446" s="185"/>
      <c r="H446" s="185"/>
      <c r="I446" s="185"/>
      <c r="J446" s="2"/>
    </row>
    <row r="447" spans="1:9" s="2" customFormat="1" ht="15.75">
      <c r="A447" s="282" t="s">
        <v>975</v>
      </c>
      <c r="B447" s="197"/>
      <c r="C447" s="282"/>
      <c r="D447" s="313" t="s">
        <v>972</v>
      </c>
      <c r="E447" s="199"/>
      <c r="F447" s="200">
        <f>+IF(D447="Неактивен","ДЕЙНОСТТА Е ЗАКРИТА СЧИТАНO OT   →","")</f>
      </c>
      <c r="G447" s="185"/>
      <c r="H447" s="311"/>
      <c r="I447" s="185"/>
    </row>
    <row r="448" spans="1:10" s="17" customFormat="1" ht="15.75">
      <c r="A448" s="197" t="s">
        <v>5</v>
      </c>
      <c r="B448" s="302"/>
      <c r="C448" s="284"/>
      <c r="D448" s="201"/>
      <c r="E448" s="199"/>
      <c r="F448" s="200" t="s">
        <v>19</v>
      </c>
      <c r="G448" s="185"/>
      <c r="H448" s="185"/>
      <c r="I448" s="185"/>
      <c r="J448" s="2"/>
    </row>
    <row r="449" spans="1:11" s="17" customFormat="1" ht="15.75">
      <c r="A449" s="197" t="s">
        <v>952</v>
      </c>
      <c r="B449" s="302" t="s">
        <v>967</v>
      </c>
      <c r="C449" s="282">
        <v>5</v>
      </c>
      <c r="D449" s="198">
        <f>VALUE(LEFT(A446,3))+INT(VALUE(LEFT(A446,3))/100)*1000</f>
        <v>5561</v>
      </c>
      <c r="E449" s="199">
        <v>100</v>
      </c>
      <c r="F449" s="191">
        <f>G449+H449+I449</f>
        <v>1</v>
      </c>
      <c r="G449" s="247"/>
      <c r="H449" s="247">
        <v>1</v>
      </c>
      <c r="I449" s="247"/>
      <c r="J449" s="2">
        <f ca="1">IF(OFFSET(D449,-2,0,)="Активен",1,0)</f>
        <v>1</v>
      </c>
      <c r="K449" s="314">
        <f>+IF(J449=0,"Избран е неактивен статус на дейността!","")</f>
      </c>
    </row>
    <row r="450" spans="1:11" ht="15.75">
      <c r="A450" s="197" t="s">
        <v>968</v>
      </c>
      <c r="B450" s="302" t="s">
        <v>967</v>
      </c>
      <c r="C450" s="282">
        <v>5</v>
      </c>
      <c r="D450" s="201">
        <f>VALUE(LEFT(A446,3))+INT(VALUE(LEFT(A446,3))/100)*1000</f>
        <v>5561</v>
      </c>
      <c r="E450" s="199">
        <v>8700</v>
      </c>
      <c r="F450" s="191">
        <f>G450+H450+I450</f>
        <v>0</v>
      </c>
      <c r="G450" s="247"/>
      <c r="H450" s="247"/>
      <c r="I450" s="247"/>
      <c r="J450" s="2">
        <f ca="1">IF(OFFSET(D450,-3,0,)="Активен",1,0)</f>
        <v>1</v>
      </c>
      <c r="K450" s="314">
        <f>+IF(J450=0,"Данните за тази дейност няма да участват в рекапитулациите.","")</f>
      </c>
    </row>
    <row r="451" spans="1:11" ht="15.75">
      <c r="A451" s="193" t="s">
        <v>976</v>
      </c>
      <c r="B451" s="302" t="s">
        <v>967</v>
      </c>
      <c r="C451" s="284">
        <v>5</v>
      </c>
      <c r="D451" s="198">
        <f>VALUE(LEFT(A446,3))+INT(VALUE(LEFT(A446,3))/100)*1000</f>
        <v>5561</v>
      </c>
      <c r="E451" s="199">
        <v>3700</v>
      </c>
      <c r="F451" s="191">
        <f>G451+H451+I451</f>
        <v>21</v>
      </c>
      <c r="G451" s="247">
        <v>21</v>
      </c>
      <c r="H451" s="247"/>
      <c r="I451" s="247"/>
      <c r="J451" s="2">
        <f ca="1">IF(OFFSET(D451,-4,0,)="Активен",1,0)</f>
        <v>1</v>
      </c>
      <c r="K451" s="314"/>
    </row>
    <row r="452" spans="1:11" ht="15.75">
      <c r="A452" s="193" t="s">
        <v>977</v>
      </c>
      <c r="B452" s="302" t="s">
        <v>967</v>
      </c>
      <c r="C452" s="284">
        <v>5</v>
      </c>
      <c r="D452" s="198">
        <f>VALUE(LEFT(A446,3))+INT(VALUE(LEFT(A446,3))/100)*1000</f>
        <v>5561</v>
      </c>
      <c r="E452" s="199">
        <v>3800</v>
      </c>
      <c r="F452" s="191">
        <f>G452+H452+I452</f>
        <v>11</v>
      </c>
      <c r="G452" s="247">
        <v>11</v>
      </c>
      <c r="H452" s="247"/>
      <c r="I452" s="247"/>
      <c r="J452" s="2">
        <f ca="1">IF(OFFSET(D452,-5,0,)="Активен",1,0)</f>
        <v>1</v>
      </c>
      <c r="K452" s="314"/>
    </row>
    <row r="453" spans="1:10" s="17" customFormat="1" ht="15.75">
      <c r="A453" s="193"/>
      <c r="B453" s="303"/>
      <c r="C453" s="284"/>
      <c r="D453" s="203"/>
      <c r="E453" s="195"/>
      <c r="F453" s="200" t="s">
        <v>19</v>
      </c>
      <c r="G453" s="185"/>
      <c r="H453" s="185"/>
      <c r="I453" s="185"/>
      <c r="J453" s="2"/>
    </row>
    <row r="454" spans="1:10" s="17" customFormat="1" ht="15.75">
      <c r="A454" s="221" t="s">
        <v>970</v>
      </c>
      <c r="B454" s="305"/>
      <c r="C454" s="287"/>
      <c r="D454" s="201"/>
      <c r="E454" s="195"/>
      <c r="F454" s="200" t="s">
        <v>19</v>
      </c>
      <c r="G454" s="185"/>
      <c r="H454" s="185"/>
      <c r="I454" s="185"/>
      <c r="J454" s="2"/>
    </row>
    <row r="455" spans="1:9" s="2" customFormat="1" ht="15.75">
      <c r="A455" s="282" t="s">
        <v>975</v>
      </c>
      <c r="B455" s="197"/>
      <c r="C455" s="282"/>
      <c r="D455" s="313" t="s">
        <v>972</v>
      </c>
      <c r="E455" s="199"/>
      <c r="F455" s="200">
        <f>+IF(D455="Неактивен","ДЕЙНОСТТА Е ЗАКРИТА СЧИТАНO OT   →","")</f>
      </c>
      <c r="G455" s="185"/>
      <c r="H455" s="311"/>
      <c r="I455" s="185"/>
    </row>
    <row r="456" spans="1:10" s="17" customFormat="1" ht="15.75">
      <c r="A456" s="197" t="s">
        <v>5</v>
      </c>
      <c r="B456" s="302"/>
      <c r="C456" s="284"/>
      <c r="D456" s="201"/>
      <c r="E456" s="199"/>
      <c r="F456" s="200" t="s">
        <v>19</v>
      </c>
      <c r="G456" s="185"/>
      <c r="H456" s="185"/>
      <c r="I456" s="185"/>
      <c r="J456" s="2"/>
    </row>
    <row r="457" spans="1:11" s="17" customFormat="1" ht="15.75">
      <c r="A457" s="197" t="s">
        <v>952</v>
      </c>
      <c r="B457" s="302" t="s">
        <v>967</v>
      </c>
      <c r="C457" s="282">
        <v>5</v>
      </c>
      <c r="D457" s="198">
        <f>VALUE(LEFT(A454,3))+INT(VALUE(LEFT(A454,3))/100)*1000</f>
        <v>5562</v>
      </c>
      <c r="E457" s="199">
        <v>100</v>
      </c>
      <c r="F457" s="191">
        <f>G457+H457+I457</f>
        <v>0</v>
      </c>
      <c r="G457" s="247"/>
      <c r="H457" s="247"/>
      <c r="I457" s="247"/>
      <c r="J457" s="2">
        <f ca="1">IF(OFFSET(D457,-2,0,)="Активен",1,0)</f>
        <v>1</v>
      </c>
      <c r="K457" s="314">
        <f>+IF(J457=0,"Избран е неактивен статус на дейността!","")</f>
      </c>
    </row>
    <row r="458" spans="1:11" ht="15.75">
      <c r="A458" s="197" t="s">
        <v>968</v>
      </c>
      <c r="B458" s="302" t="s">
        <v>967</v>
      </c>
      <c r="C458" s="282">
        <v>5</v>
      </c>
      <c r="D458" s="201">
        <f>VALUE(LEFT(A454,3))+INT(VALUE(LEFT(A454,3))/100)*1000</f>
        <v>5562</v>
      </c>
      <c r="E458" s="199">
        <v>8700</v>
      </c>
      <c r="F458" s="191">
        <f>G458+H458+I458</f>
        <v>0</v>
      </c>
      <c r="G458" s="247"/>
      <c r="H458" s="247"/>
      <c r="I458" s="247"/>
      <c r="J458" s="2">
        <f ca="1">IF(OFFSET(D458,-3,0,)="Активен",1,0)</f>
        <v>1</v>
      </c>
      <c r="K458" s="314">
        <f>+IF(J458=0,"Данните за тази дейност няма да участват в рекапитулациите.","")</f>
      </c>
    </row>
    <row r="459" spans="1:10" s="17" customFormat="1" ht="15.75">
      <c r="A459" s="193"/>
      <c r="B459" s="303"/>
      <c r="C459" s="284"/>
      <c r="D459" s="201"/>
      <c r="E459" s="215"/>
      <c r="F459" s="200" t="s">
        <v>19</v>
      </c>
      <c r="G459" s="185"/>
      <c r="H459" s="185"/>
      <c r="I459" s="185"/>
      <c r="J459" s="2"/>
    </row>
    <row r="460" spans="1:9" ht="31.5">
      <c r="A460" s="221" t="s">
        <v>102</v>
      </c>
      <c r="B460" s="221"/>
      <c r="C460" s="285"/>
      <c r="D460" s="198"/>
      <c r="E460" s="195"/>
      <c r="F460" s="200" t="s">
        <v>19</v>
      </c>
      <c r="G460" s="185"/>
      <c r="H460" s="185"/>
      <c r="I460" s="185"/>
    </row>
    <row r="461" spans="1:9" s="2" customFormat="1" ht="15.75">
      <c r="A461" s="282" t="s">
        <v>975</v>
      </c>
      <c r="B461" s="197"/>
      <c r="C461" s="282"/>
      <c r="D461" s="313" t="s">
        <v>972</v>
      </c>
      <c r="E461" s="199"/>
      <c r="F461" s="200">
        <f>+IF(D461="Неактивен","ДЕЙНОСТТА Е ЗАКРИТА СЧИТАНO OT   →","")</f>
      </c>
      <c r="G461" s="185"/>
      <c r="H461" s="311"/>
      <c r="I461" s="185"/>
    </row>
    <row r="462" spans="1:9" ht="15.75">
      <c r="A462" s="197" t="s">
        <v>5</v>
      </c>
      <c r="B462" s="197"/>
      <c r="C462" s="282"/>
      <c r="D462" s="198"/>
      <c r="E462" s="199"/>
      <c r="F462" s="200" t="s">
        <v>19</v>
      </c>
      <c r="G462" s="185"/>
      <c r="H462" s="185"/>
      <c r="I462" s="185"/>
    </row>
    <row r="463" spans="1:11" ht="15.75">
      <c r="A463" s="197" t="s">
        <v>952</v>
      </c>
      <c r="B463" s="302" t="s">
        <v>967</v>
      </c>
      <c r="C463" s="282">
        <v>5</v>
      </c>
      <c r="D463" s="198">
        <f>VALUE(LEFT(A460,3))+INT(VALUE(LEFT(A460,3))/100)*1000</f>
        <v>5588</v>
      </c>
      <c r="E463" s="199">
        <v>100</v>
      </c>
      <c r="F463" s="191">
        <f>G463+H463+I463</f>
        <v>0</v>
      </c>
      <c r="G463" s="247"/>
      <c r="H463" s="247"/>
      <c r="I463" s="247"/>
      <c r="J463" s="2">
        <f ca="1">IF(OFFSET(D463,-2,0,)="Активен",1,0)</f>
        <v>1</v>
      </c>
      <c r="K463" s="314">
        <f>+IF(J463=0,"Избран е неактивен статус на дейността!","")</f>
      </c>
    </row>
    <row r="464" spans="1:11" ht="15.75">
      <c r="A464" s="197" t="s">
        <v>968</v>
      </c>
      <c r="B464" s="302" t="s">
        <v>967</v>
      </c>
      <c r="C464" s="282">
        <v>5</v>
      </c>
      <c r="D464" s="201">
        <f>VALUE(LEFT(A460,3))+INT(VALUE(LEFT(A460,3))/100)*1000</f>
        <v>5588</v>
      </c>
      <c r="E464" s="199">
        <v>8700</v>
      </c>
      <c r="F464" s="191">
        <f>G464+H464+I464</f>
        <v>0</v>
      </c>
      <c r="G464" s="247"/>
      <c r="H464" s="247"/>
      <c r="I464" s="247"/>
      <c r="J464" s="2">
        <f ca="1">IF(OFFSET(D464,-3,0,)="Активен",1,0)</f>
        <v>1</v>
      </c>
      <c r="K464" s="314">
        <f>+IF(J464=0,"Данните за тази дейност няма да участват в рекапитулациите.","")</f>
      </c>
    </row>
    <row r="465" spans="1:9" ht="15.75">
      <c r="A465" s="193"/>
      <c r="B465" s="303"/>
      <c r="C465" s="284"/>
      <c r="D465" s="201"/>
      <c r="E465" s="195"/>
      <c r="F465" s="200" t="s">
        <v>19</v>
      </c>
      <c r="G465" s="185"/>
      <c r="H465" s="185"/>
      <c r="I465" s="185"/>
    </row>
    <row r="466" spans="1:9" ht="31.5">
      <c r="A466" s="221" t="s">
        <v>103</v>
      </c>
      <c r="B466" s="221"/>
      <c r="C466" s="285"/>
      <c r="D466" s="198"/>
      <c r="E466" s="195"/>
      <c r="F466" s="200" t="s">
        <v>19</v>
      </c>
      <c r="G466" s="185"/>
      <c r="H466" s="185"/>
      <c r="I466" s="185"/>
    </row>
    <row r="467" spans="1:9" s="2" customFormat="1" ht="15.75">
      <c r="A467" s="282" t="s">
        <v>975</v>
      </c>
      <c r="B467" s="197"/>
      <c r="C467" s="282"/>
      <c r="D467" s="313" t="s">
        <v>972</v>
      </c>
      <c r="E467" s="199"/>
      <c r="F467" s="200">
        <f>+IF(D467="Неактивен","ДЕЙНОСТТА Е ЗАКРИТА СЧИТАНO OT   →","")</f>
      </c>
      <c r="G467" s="185"/>
      <c r="H467" s="311"/>
      <c r="I467" s="185"/>
    </row>
    <row r="468" spans="1:9" ht="15.75">
      <c r="A468" s="197" t="s">
        <v>5</v>
      </c>
      <c r="B468" s="197"/>
      <c r="C468" s="282"/>
      <c r="D468" s="198"/>
      <c r="E468" s="199"/>
      <c r="F468" s="200" t="s">
        <v>19</v>
      </c>
      <c r="G468" s="185"/>
      <c r="H468" s="185"/>
      <c r="I468" s="185"/>
    </row>
    <row r="469" spans="1:11" ht="15.75">
      <c r="A469" s="197" t="s">
        <v>952</v>
      </c>
      <c r="B469" s="302" t="s">
        <v>967</v>
      </c>
      <c r="C469" s="282">
        <v>5</v>
      </c>
      <c r="D469" s="198">
        <f>VALUE(LEFT(A466,3))+INT(VALUE(LEFT(A466,3))/100)*1000</f>
        <v>5589</v>
      </c>
      <c r="E469" s="199">
        <v>100</v>
      </c>
      <c r="F469" s="191">
        <f>G469+H469+I469</f>
        <v>0</v>
      </c>
      <c r="G469" s="247"/>
      <c r="H469" s="247"/>
      <c r="I469" s="247"/>
      <c r="J469" s="2">
        <f ca="1">IF(OFFSET(D469,-2,0,)="Активен",1,0)</f>
        <v>1</v>
      </c>
      <c r="K469" s="314">
        <f>+IF(J469=0,"Избран е неактивен статус на дейността!","")</f>
      </c>
    </row>
    <row r="470" spans="1:11" ht="15.75">
      <c r="A470" s="197" t="s">
        <v>968</v>
      </c>
      <c r="B470" s="302" t="s">
        <v>967</v>
      </c>
      <c r="C470" s="282">
        <v>5</v>
      </c>
      <c r="D470" s="201">
        <f>VALUE(LEFT(A466,3))+INT(VALUE(LEFT(A466,3))/100)*1000</f>
        <v>5589</v>
      </c>
      <c r="E470" s="199">
        <v>8700</v>
      </c>
      <c r="F470" s="191">
        <f>G470+H470+I470</f>
        <v>0</v>
      </c>
      <c r="G470" s="247"/>
      <c r="H470" s="247"/>
      <c r="I470" s="247"/>
      <c r="J470" s="2">
        <f ca="1">IF(OFFSET(D470,-3,0,)="Активен",1,0)</f>
        <v>1</v>
      </c>
      <c r="K470" s="314">
        <f>+IF(J470=0,"Данните за тази дейност няма да участват в рекапитулациите.","")</f>
      </c>
    </row>
    <row r="471" spans="1:9" ht="15.75">
      <c r="A471" s="193"/>
      <c r="B471" s="193"/>
      <c r="C471" s="282"/>
      <c r="D471" s="194"/>
      <c r="E471" s="195"/>
      <c r="F471" s="216"/>
      <c r="G471" s="185"/>
      <c r="H471" s="185"/>
      <c r="I471" s="185"/>
    </row>
    <row r="472" spans="1:9" s="2" customFormat="1" ht="20.25">
      <c r="A472" s="264" t="s">
        <v>14</v>
      </c>
      <c r="B472" s="264"/>
      <c r="C472" s="288"/>
      <c r="D472" s="176"/>
      <c r="E472" s="180"/>
      <c r="F472" s="200"/>
      <c r="G472" s="185"/>
      <c r="H472" s="185"/>
      <c r="I472" s="185"/>
    </row>
    <row r="473" spans="1:9" s="2" customFormat="1" ht="15.75">
      <c r="A473" s="211"/>
      <c r="B473" s="211"/>
      <c r="C473" s="289"/>
      <c r="D473" s="212"/>
      <c r="E473" s="180"/>
      <c r="F473" s="200" t="s">
        <v>19</v>
      </c>
      <c r="G473" s="189"/>
      <c r="H473" s="189"/>
      <c r="I473" s="189"/>
    </row>
    <row r="474" spans="1:9" ht="15.75">
      <c r="A474" s="162" t="s">
        <v>15</v>
      </c>
      <c r="B474" s="162"/>
      <c r="C474" s="281"/>
      <c r="D474" s="163"/>
      <c r="E474" s="184"/>
      <c r="F474" s="200" t="s">
        <v>19</v>
      </c>
      <c r="G474" s="185"/>
      <c r="H474" s="185"/>
      <c r="I474" s="185"/>
    </row>
    <row r="475" spans="1:9" ht="15.75">
      <c r="A475" s="162" t="s">
        <v>16</v>
      </c>
      <c r="B475" s="162"/>
      <c r="C475" s="281"/>
      <c r="D475" s="163"/>
      <c r="E475" s="184"/>
      <c r="F475" s="200" t="s">
        <v>19</v>
      </c>
      <c r="G475" s="185"/>
      <c r="H475" s="185"/>
      <c r="I475" s="185"/>
    </row>
    <row r="476" spans="1:9" ht="15.75">
      <c r="A476" s="162"/>
      <c r="B476" s="162"/>
      <c r="C476" s="281"/>
      <c r="D476" s="163"/>
      <c r="E476" s="184"/>
      <c r="F476" s="200" t="s">
        <v>19</v>
      </c>
      <c r="G476" s="185"/>
      <c r="H476" s="185"/>
      <c r="I476" s="185"/>
    </row>
    <row r="477" spans="1:9" ht="15.75">
      <c r="A477" s="162" t="s">
        <v>5</v>
      </c>
      <c r="B477" s="162"/>
      <c r="C477" s="281"/>
      <c r="D477" s="163"/>
      <c r="E477" s="190"/>
      <c r="F477" s="200" t="s">
        <v>19</v>
      </c>
      <c r="G477" s="185"/>
      <c r="H477" s="185"/>
      <c r="I477" s="185"/>
    </row>
    <row r="478" spans="1:9" ht="15.75">
      <c r="A478" s="162" t="s">
        <v>952</v>
      </c>
      <c r="B478" s="300" t="s">
        <v>966</v>
      </c>
      <c r="C478" s="281">
        <v>6</v>
      </c>
      <c r="D478" s="163"/>
      <c r="E478" s="190">
        <v>100</v>
      </c>
      <c r="F478" s="232">
        <f>G478+H478+I478</f>
        <v>15</v>
      </c>
      <c r="G478" s="232">
        <f aca="true" t="shared" si="14" ref="G478:I482">_xlfn.SUMIFS(G$1:G$65536,$D:$D,"&gt;6000",$D:$D,"&lt;7000",$J:$J,1,$E:$E,$E478)</f>
        <v>0</v>
      </c>
      <c r="H478" s="232">
        <f t="shared" si="14"/>
        <v>15</v>
      </c>
      <c r="I478" s="232">
        <f t="shared" si="14"/>
        <v>0</v>
      </c>
    </row>
    <row r="479" spans="1:9" ht="15.75">
      <c r="A479" s="162" t="s">
        <v>959</v>
      </c>
      <c r="B479" s="300" t="s">
        <v>966</v>
      </c>
      <c r="C479" s="281">
        <v>6</v>
      </c>
      <c r="D479" s="188"/>
      <c r="E479" s="190">
        <v>5900</v>
      </c>
      <c r="F479" s="232">
        <f>G479+H479+I479</f>
        <v>145210</v>
      </c>
      <c r="G479" s="232">
        <f t="shared" si="14"/>
        <v>0</v>
      </c>
      <c r="H479" s="232">
        <f t="shared" si="14"/>
        <v>145210</v>
      </c>
      <c r="I479" s="232">
        <f t="shared" si="14"/>
        <v>0</v>
      </c>
    </row>
    <row r="480" spans="1:9" ht="15.75">
      <c r="A480" s="162" t="s">
        <v>960</v>
      </c>
      <c r="B480" s="300" t="s">
        <v>966</v>
      </c>
      <c r="C480" s="281">
        <v>6</v>
      </c>
      <c r="D480" s="188"/>
      <c r="E480" s="190">
        <v>6700</v>
      </c>
      <c r="F480" s="232">
        <f>G480+H480+I480</f>
        <v>174.2</v>
      </c>
      <c r="G480" s="232">
        <f t="shared" si="14"/>
        <v>0</v>
      </c>
      <c r="H480" s="232">
        <f t="shared" si="14"/>
        <v>174.2</v>
      </c>
      <c r="I480" s="232">
        <f t="shared" si="14"/>
        <v>0</v>
      </c>
    </row>
    <row r="481" spans="1:9" ht="15.75">
      <c r="A481" s="162" t="s">
        <v>42</v>
      </c>
      <c r="B481" s="300" t="s">
        <v>966</v>
      </c>
      <c r="C481" s="281">
        <v>6</v>
      </c>
      <c r="D481" s="188"/>
      <c r="E481" s="190">
        <v>8400</v>
      </c>
      <c r="F481" s="232">
        <f>G481+H481+I481</f>
        <v>9.3</v>
      </c>
      <c r="G481" s="232">
        <f t="shared" si="14"/>
        <v>0</v>
      </c>
      <c r="H481" s="232">
        <f t="shared" si="14"/>
        <v>9.3</v>
      </c>
      <c r="I481" s="232">
        <f t="shared" si="14"/>
        <v>0</v>
      </c>
    </row>
    <row r="482" spans="1:9" ht="15.75">
      <c r="A482" s="162" t="s">
        <v>958</v>
      </c>
      <c r="B482" s="300" t="s">
        <v>966</v>
      </c>
      <c r="C482" s="281">
        <v>6</v>
      </c>
      <c r="D482" s="188"/>
      <c r="E482" s="190">
        <v>8700</v>
      </c>
      <c r="F482" s="232">
        <f>G482+H482+I482</f>
        <v>9</v>
      </c>
      <c r="G482" s="232">
        <f t="shared" si="14"/>
        <v>0</v>
      </c>
      <c r="H482" s="232">
        <f t="shared" si="14"/>
        <v>9</v>
      </c>
      <c r="I482" s="232">
        <f t="shared" si="14"/>
        <v>0</v>
      </c>
    </row>
    <row r="483" spans="1:9" ht="15.75">
      <c r="A483" s="193"/>
      <c r="B483" s="193"/>
      <c r="C483" s="282"/>
      <c r="D483" s="194"/>
      <c r="E483" s="195"/>
      <c r="F483" s="200" t="s">
        <v>19</v>
      </c>
      <c r="G483" s="185"/>
      <c r="H483" s="185"/>
      <c r="I483" s="185"/>
    </row>
    <row r="484" spans="1:9" ht="31.5">
      <c r="A484" s="221" t="s">
        <v>104</v>
      </c>
      <c r="B484" s="221"/>
      <c r="C484" s="285"/>
      <c r="D484" s="198"/>
      <c r="E484" s="195"/>
      <c r="F484" s="200" t="s">
        <v>19</v>
      </c>
      <c r="G484" s="185"/>
      <c r="H484" s="185"/>
      <c r="I484" s="185"/>
    </row>
    <row r="485" spans="1:9" s="2" customFormat="1" ht="15.75">
      <c r="A485" s="282" t="s">
        <v>975</v>
      </c>
      <c r="B485" s="197"/>
      <c r="C485" s="282"/>
      <c r="D485" s="313" t="s">
        <v>972</v>
      </c>
      <c r="E485" s="199"/>
      <c r="F485" s="200">
        <f>+IF(D485="Неактивен","ДЕЙНОСТТА Е ЗАКРИТА СЧИТАНO OT   →","")</f>
      </c>
      <c r="G485" s="185"/>
      <c r="H485" s="311"/>
      <c r="I485" s="185"/>
    </row>
    <row r="486" spans="1:9" ht="15.75">
      <c r="A486" s="197" t="s">
        <v>5</v>
      </c>
      <c r="B486" s="197"/>
      <c r="C486" s="282"/>
      <c r="D486" s="198"/>
      <c r="E486" s="199"/>
      <c r="F486" s="200" t="s">
        <v>19</v>
      </c>
      <c r="G486" s="185"/>
      <c r="H486" s="185"/>
      <c r="I486" s="185"/>
    </row>
    <row r="487" spans="1:11" ht="15.75">
      <c r="A487" s="197" t="s">
        <v>952</v>
      </c>
      <c r="B487" s="302" t="s">
        <v>967</v>
      </c>
      <c r="C487" s="282">
        <v>6</v>
      </c>
      <c r="D487" s="198">
        <f>VALUE(LEFT(A484,3))+INT(VALUE(LEFT(A484,3))/100)*1000</f>
        <v>6601</v>
      </c>
      <c r="E487" s="199">
        <v>100</v>
      </c>
      <c r="F487" s="191">
        <f>G487+H487+I487</f>
        <v>0</v>
      </c>
      <c r="G487" s="247"/>
      <c r="H487" s="247"/>
      <c r="I487" s="247"/>
      <c r="J487" s="2">
        <f ca="1">IF(OFFSET(D487,-2,0,)="Активен",1,0)</f>
        <v>1</v>
      </c>
      <c r="K487" s="314">
        <f>+IF(J487=0,"Избран е неактивен статус на дейността!","")</f>
      </c>
    </row>
    <row r="488" spans="1:11" ht="15.75">
      <c r="A488" s="197" t="s">
        <v>968</v>
      </c>
      <c r="B488" s="302" t="s">
        <v>967</v>
      </c>
      <c r="C488" s="282">
        <v>6</v>
      </c>
      <c r="D488" s="201">
        <f>VALUE(LEFT(A484,3))+INT(VALUE(LEFT(A484,3))/100)*1000</f>
        <v>6601</v>
      </c>
      <c r="E488" s="199">
        <v>8700</v>
      </c>
      <c r="F488" s="191">
        <f>G488+H488+I488</f>
        <v>0</v>
      </c>
      <c r="G488" s="247"/>
      <c r="H488" s="247"/>
      <c r="I488" s="247"/>
      <c r="J488" s="2">
        <f ca="1">IF(OFFSET(D488,-3,0,)="Активен",1,0)</f>
        <v>1</v>
      </c>
      <c r="K488" s="314">
        <f>+IF(J488=0,"Данните за тази дейност няма да участват в рекапитулациите.","")</f>
      </c>
    </row>
    <row r="489" spans="1:9" ht="15.75">
      <c r="A489" s="193"/>
      <c r="B489" s="193"/>
      <c r="C489" s="282"/>
      <c r="D489" s="194"/>
      <c r="E489" s="195"/>
      <c r="F489" s="200" t="s">
        <v>19</v>
      </c>
      <c r="G489" s="185"/>
      <c r="H489" s="185"/>
      <c r="I489" s="185"/>
    </row>
    <row r="490" spans="1:9" ht="15.75">
      <c r="A490" s="221" t="s">
        <v>105</v>
      </c>
      <c r="B490" s="221"/>
      <c r="C490" s="285"/>
      <c r="D490" s="198"/>
      <c r="E490" s="195"/>
      <c r="F490" s="200" t="s">
        <v>19</v>
      </c>
      <c r="G490" s="185"/>
      <c r="H490" s="185"/>
      <c r="I490" s="185"/>
    </row>
    <row r="491" spans="1:9" s="2" customFormat="1" ht="15.75">
      <c r="A491" s="282" t="s">
        <v>975</v>
      </c>
      <c r="B491" s="197"/>
      <c r="C491" s="282"/>
      <c r="D491" s="313" t="s">
        <v>972</v>
      </c>
      <c r="E491" s="199"/>
      <c r="F491" s="200">
        <f>+IF(D491="Неактивен","ДЕЙНОСТТА Е ЗАКРИТА СЧИТАНO OT   →","")</f>
      </c>
      <c r="G491" s="185"/>
      <c r="H491" s="311"/>
      <c r="I491" s="185"/>
    </row>
    <row r="492" spans="1:9" ht="15.75">
      <c r="A492" s="197" t="s">
        <v>5</v>
      </c>
      <c r="B492" s="197"/>
      <c r="C492" s="282"/>
      <c r="D492" s="198"/>
      <c r="E492" s="199"/>
      <c r="F492" s="200" t="s">
        <v>19</v>
      </c>
      <c r="G492" s="185"/>
      <c r="H492" s="185"/>
      <c r="I492" s="185"/>
    </row>
    <row r="493" spans="1:11" ht="15.75">
      <c r="A493" s="197" t="s">
        <v>952</v>
      </c>
      <c r="B493" s="302" t="s">
        <v>967</v>
      </c>
      <c r="C493" s="282">
        <v>6</v>
      </c>
      <c r="D493" s="198">
        <f>VALUE(LEFT(A490,3))+INT(VALUE(LEFT(A490,3))/100)*1000</f>
        <v>6603</v>
      </c>
      <c r="E493" s="199">
        <v>100</v>
      </c>
      <c r="F493" s="191">
        <f>G493+H493+I493</f>
        <v>0</v>
      </c>
      <c r="G493" s="247"/>
      <c r="H493" s="247"/>
      <c r="I493" s="247"/>
      <c r="J493" s="2">
        <f ca="1">IF(OFFSET(D493,-2,0,)="Активен",1,0)</f>
        <v>1</v>
      </c>
      <c r="K493" s="314">
        <f>+IF(J493=0,"Избран е неактивен статус на дейността!","")</f>
      </c>
    </row>
    <row r="494" spans="1:11" ht="15.75">
      <c r="A494" s="197" t="s">
        <v>968</v>
      </c>
      <c r="B494" s="302" t="s">
        <v>967</v>
      </c>
      <c r="C494" s="282">
        <v>6</v>
      </c>
      <c r="D494" s="201">
        <f>VALUE(LEFT(A490,3))+INT(VALUE(LEFT(A490,3))/100)*1000</f>
        <v>6603</v>
      </c>
      <c r="E494" s="199">
        <v>8700</v>
      </c>
      <c r="F494" s="191">
        <f>G494+H494+I494</f>
        <v>0</v>
      </c>
      <c r="G494" s="247"/>
      <c r="H494" s="247"/>
      <c r="I494" s="247"/>
      <c r="J494" s="2">
        <f ca="1">IF(OFFSET(D494,-3,0,)="Активен",1,0)</f>
        <v>1</v>
      </c>
      <c r="K494" s="314">
        <f>+IF(J494=0,"Данните за тази дейност няма да участват в рекапитулациите.","")</f>
      </c>
    </row>
    <row r="495" spans="1:9" ht="15.75">
      <c r="A495" s="193"/>
      <c r="B495" s="193"/>
      <c r="C495" s="282"/>
      <c r="D495" s="194"/>
      <c r="E495" s="195"/>
      <c r="F495" s="200" t="s">
        <v>19</v>
      </c>
      <c r="G495" s="185"/>
      <c r="H495" s="185"/>
      <c r="I495" s="185"/>
    </row>
    <row r="496" spans="1:9" ht="15.75">
      <c r="A496" s="221" t="s">
        <v>106</v>
      </c>
      <c r="B496" s="221"/>
      <c r="C496" s="285"/>
      <c r="D496" s="198"/>
      <c r="E496" s="195"/>
      <c r="F496" s="200" t="s">
        <v>19</v>
      </c>
      <c r="G496" s="185"/>
      <c r="H496" s="185"/>
      <c r="I496" s="185"/>
    </row>
    <row r="497" spans="1:9" s="2" customFormat="1" ht="15.75">
      <c r="A497" s="282" t="s">
        <v>975</v>
      </c>
      <c r="B497" s="197"/>
      <c r="C497" s="282"/>
      <c r="D497" s="313" t="s">
        <v>972</v>
      </c>
      <c r="E497" s="199"/>
      <c r="F497" s="200">
        <f>+IF(D497="Неактивен","ДЕЙНОСТТА Е ЗАКРИТА СЧИТАНO OT   →","")</f>
      </c>
      <c r="G497" s="185"/>
      <c r="H497" s="311"/>
      <c r="I497" s="185"/>
    </row>
    <row r="498" spans="1:9" ht="15.75">
      <c r="A498" s="197" t="s">
        <v>5</v>
      </c>
      <c r="B498" s="197"/>
      <c r="C498" s="282"/>
      <c r="D498" s="198"/>
      <c r="E498" s="199"/>
      <c r="F498" s="200" t="s">
        <v>19</v>
      </c>
      <c r="G498" s="185"/>
      <c r="H498" s="185"/>
      <c r="I498" s="185"/>
    </row>
    <row r="499" spans="1:11" ht="15.75">
      <c r="A499" s="197" t="s">
        <v>952</v>
      </c>
      <c r="B499" s="302" t="s">
        <v>967</v>
      </c>
      <c r="C499" s="282">
        <v>6</v>
      </c>
      <c r="D499" s="198">
        <f>VALUE(LEFT(A496,3))+INT(VALUE(LEFT(A496,3))/100)*1000</f>
        <v>6604</v>
      </c>
      <c r="E499" s="199">
        <v>100</v>
      </c>
      <c r="F499" s="191">
        <f>G499+H499+I499</f>
        <v>1</v>
      </c>
      <c r="G499" s="247"/>
      <c r="H499" s="247">
        <v>1</v>
      </c>
      <c r="I499" s="247"/>
      <c r="J499" s="2">
        <f ca="1">IF(OFFSET(D499,-2,0,)="Активен",1,0)</f>
        <v>1</v>
      </c>
      <c r="K499" s="314">
        <f>+IF(J499=0,"Избран е неактивен статус на дейността!","")</f>
      </c>
    </row>
    <row r="500" spans="1:11" s="7" customFormat="1" ht="15.75">
      <c r="A500" s="197" t="s">
        <v>42</v>
      </c>
      <c r="B500" s="302" t="s">
        <v>967</v>
      </c>
      <c r="C500" s="282">
        <v>6</v>
      </c>
      <c r="D500" s="198">
        <f>VALUE(LEFT(A496,3))+INT(VALUE(LEFT(A496,3))/100)*1000</f>
        <v>6604</v>
      </c>
      <c r="E500" s="199">
        <v>8400</v>
      </c>
      <c r="F500" s="191">
        <f>G500+H500+I500</f>
        <v>9.3</v>
      </c>
      <c r="G500" s="247"/>
      <c r="H500" s="247">
        <v>9.3</v>
      </c>
      <c r="I500" s="247"/>
      <c r="J500" s="2">
        <f ca="1">IF(OFFSET(D500,-3,0,)="Активен",1,0)</f>
        <v>1</v>
      </c>
      <c r="K500" s="314">
        <f>+IF(J500=0,"Данните за тази дейност няма да участват в рекапитулациите.","")</f>
      </c>
    </row>
    <row r="501" spans="1:10" ht="15.75">
      <c r="A501" s="197" t="s">
        <v>968</v>
      </c>
      <c r="B501" s="302" t="s">
        <v>967</v>
      </c>
      <c r="C501" s="282">
        <v>6</v>
      </c>
      <c r="D501" s="198">
        <f>VALUE(LEFT(A496,3))+INT(VALUE(LEFT(A496,3))/100)*1000</f>
        <v>6604</v>
      </c>
      <c r="E501" s="199">
        <v>8700</v>
      </c>
      <c r="F501" s="191">
        <f>G501+H501+I501</f>
        <v>0</v>
      </c>
      <c r="G501" s="247"/>
      <c r="H501" s="247"/>
      <c r="I501" s="247"/>
      <c r="J501" s="2">
        <f ca="1">IF(OFFSET(D501,-4,0,)="Активен",1,0)</f>
        <v>1</v>
      </c>
    </row>
    <row r="502" spans="1:9" ht="15.75">
      <c r="A502" s="193"/>
      <c r="B502" s="193"/>
      <c r="C502" s="282"/>
      <c r="D502" s="198"/>
      <c r="E502" s="195"/>
      <c r="F502" s="200" t="s">
        <v>19</v>
      </c>
      <c r="G502" s="185"/>
      <c r="H502" s="185"/>
      <c r="I502" s="185"/>
    </row>
    <row r="503" spans="1:9" ht="15.75">
      <c r="A503" s="221" t="s">
        <v>974</v>
      </c>
      <c r="B503" s="221"/>
      <c r="C503" s="285"/>
      <c r="D503" s="198"/>
      <c r="E503" s="195"/>
      <c r="F503" s="200" t="s">
        <v>19</v>
      </c>
      <c r="G503" s="185"/>
      <c r="H503" s="185"/>
      <c r="I503" s="185"/>
    </row>
    <row r="504" spans="1:9" s="2" customFormat="1" ht="15.75">
      <c r="A504" s="282" t="s">
        <v>975</v>
      </c>
      <c r="B504" s="197"/>
      <c r="C504" s="282"/>
      <c r="D504" s="313" t="s">
        <v>972</v>
      </c>
      <c r="E504" s="199"/>
      <c r="F504" s="200">
        <f>+IF(D504="Неактивен","ДЕЙНОСТТА Е ЗАКРИТА СЧИТАНO OT   →","")</f>
      </c>
      <c r="G504" s="185"/>
      <c r="H504" s="311"/>
      <c r="I504" s="185"/>
    </row>
    <row r="505" spans="1:9" ht="15.75">
      <c r="A505" s="197" t="s">
        <v>5</v>
      </c>
      <c r="B505" s="197"/>
      <c r="C505" s="282"/>
      <c r="D505" s="198"/>
      <c r="E505" s="199"/>
      <c r="F505" s="200" t="s">
        <v>19</v>
      </c>
      <c r="G505" s="185"/>
      <c r="H505" s="185"/>
      <c r="I505" s="185"/>
    </row>
    <row r="506" spans="1:11" ht="15.75">
      <c r="A506" s="197" t="s">
        <v>952</v>
      </c>
      <c r="B506" s="302" t="s">
        <v>967</v>
      </c>
      <c r="C506" s="282">
        <v>6</v>
      </c>
      <c r="D506" s="198">
        <f>VALUE(LEFT(A503,3))+INT(VALUE(LEFT(A503,3))/100)*1000</f>
        <v>6605</v>
      </c>
      <c r="E506" s="199">
        <v>100</v>
      </c>
      <c r="F506" s="191">
        <f>G506+H506+I506</f>
        <v>0</v>
      </c>
      <c r="G506" s="247"/>
      <c r="H506" s="247"/>
      <c r="I506" s="247"/>
      <c r="J506" s="2">
        <f ca="1">IF(OFFSET(D506,-2,0,)="Активен",1,0)</f>
        <v>1</v>
      </c>
      <c r="K506" s="314">
        <f>+IF(J506=0,"Избран е неактивен статус на дейността!","")</f>
      </c>
    </row>
    <row r="507" spans="1:11" ht="15.75">
      <c r="A507" s="197" t="s">
        <v>968</v>
      </c>
      <c r="B507" s="302" t="s">
        <v>967</v>
      </c>
      <c r="C507" s="282">
        <v>6</v>
      </c>
      <c r="D507" s="198">
        <f>VALUE(LEFT(A503,3))+INT(VALUE(LEFT(A503,3))/100)*1000</f>
        <v>6605</v>
      </c>
      <c r="E507" s="199">
        <v>8700</v>
      </c>
      <c r="F507" s="191">
        <f>G507+H507+I507</f>
        <v>0</v>
      </c>
      <c r="G507" s="247"/>
      <c r="H507" s="247"/>
      <c r="I507" s="247"/>
      <c r="J507" s="2">
        <f ca="1">IF(OFFSET(D507,-3,0,)="Активен",1,0)</f>
        <v>1</v>
      </c>
      <c r="K507" s="314">
        <f>+IF(J507=0,"Данните за тази дейност няма да участват в рекапитулациите.","")</f>
      </c>
    </row>
    <row r="508" spans="1:9" ht="15.75">
      <c r="A508" s="193"/>
      <c r="B508" s="193"/>
      <c r="C508" s="282"/>
      <c r="D508" s="194"/>
      <c r="E508" s="195"/>
      <c r="F508" s="200" t="s">
        <v>19</v>
      </c>
      <c r="G508" s="185"/>
      <c r="H508" s="185"/>
      <c r="I508" s="185"/>
    </row>
    <row r="509" spans="1:9" ht="15.75">
      <c r="A509" s="221" t="s">
        <v>107</v>
      </c>
      <c r="B509" s="221"/>
      <c r="C509" s="285"/>
      <c r="D509" s="198"/>
      <c r="E509" s="195"/>
      <c r="F509" s="200" t="s">
        <v>19</v>
      </c>
      <c r="G509" s="185"/>
      <c r="H509" s="185"/>
      <c r="I509" s="185"/>
    </row>
    <row r="510" spans="1:9" s="2" customFormat="1" ht="15.75">
      <c r="A510" s="282" t="s">
        <v>975</v>
      </c>
      <c r="B510" s="197"/>
      <c r="C510" s="282"/>
      <c r="D510" s="313" t="s">
        <v>972</v>
      </c>
      <c r="E510" s="199"/>
      <c r="F510" s="200">
        <f>+IF(D510="Неактивен","ДЕЙНОСТТА Е ЗАКРИТА СЧИТАНO OT   →","")</f>
      </c>
      <c r="G510" s="185"/>
      <c r="H510" s="311"/>
      <c r="I510" s="185"/>
    </row>
    <row r="511" spans="1:9" ht="15.75">
      <c r="A511" s="197" t="s">
        <v>5</v>
      </c>
      <c r="B511" s="197"/>
      <c r="C511" s="282"/>
      <c r="D511" s="198"/>
      <c r="E511" s="199"/>
      <c r="F511" s="200" t="s">
        <v>19</v>
      </c>
      <c r="G511" s="185"/>
      <c r="H511" s="185"/>
      <c r="I511" s="185"/>
    </row>
    <row r="512" spans="1:11" ht="15.75">
      <c r="A512" s="197" t="s">
        <v>952</v>
      </c>
      <c r="B512" s="302" t="s">
        <v>967</v>
      </c>
      <c r="C512" s="282">
        <v>6</v>
      </c>
      <c r="D512" s="198">
        <f>VALUE(LEFT(A509,3))+INT(VALUE(LEFT(A509,3))/100)*1000</f>
        <v>6606</v>
      </c>
      <c r="E512" s="199">
        <v>100</v>
      </c>
      <c r="F512" s="191">
        <f>G512+H512+I512</f>
        <v>0</v>
      </c>
      <c r="G512" s="247"/>
      <c r="H512" s="247"/>
      <c r="I512" s="247"/>
      <c r="J512" s="2">
        <f ca="1">IF(OFFSET(D512,-2,0,)="Активен",1,0)</f>
        <v>1</v>
      </c>
      <c r="K512" s="314">
        <f>+IF(J512=0,"Избран е неактивен статус на дейността!","")</f>
      </c>
    </row>
    <row r="513" spans="1:11" ht="15.75">
      <c r="A513" s="197" t="s">
        <v>953</v>
      </c>
      <c r="B513" s="302" t="s">
        <v>967</v>
      </c>
      <c r="C513" s="282">
        <v>6</v>
      </c>
      <c r="D513" s="198">
        <f>VALUE(LEFT(A509,3))+INT(VALUE(LEFT(A509,3))/100)*1000</f>
        <v>6606</v>
      </c>
      <c r="E513" s="199">
        <v>6700</v>
      </c>
      <c r="F513" s="191">
        <f>G513+H513+I513</f>
        <v>174.2</v>
      </c>
      <c r="G513" s="247"/>
      <c r="H513" s="247">
        <v>174.2</v>
      </c>
      <c r="I513" s="247"/>
      <c r="J513" s="2">
        <f ca="1">IF(OFFSET(D513,-3,0,)="Активен",1,0)</f>
        <v>1</v>
      </c>
      <c r="K513" s="314">
        <f>+IF(J513=0,"Данните за тази дейност няма да участват в рекапитулациите.","")</f>
      </c>
    </row>
    <row r="514" spans="1:10" ht="15.75">
      <c r="A514" s="197" t="s">
        <v>968</v>
      </c>
      <c r="B514" s="302" t="s">
        <v>967</v>
      </c>
      <c r="C514" s="282">
        <v>6</v>
      </c>
      <c r="D514" s="198">
        <f>VALUE(LEFT(A509,3))+INT(VALUE(LEFT(A509,3))/100)*1000</f>
        <v>6606</v>
      </c>
      <c r="E514" s="199">
        <v>8700</v>
      </c>
      <c r="F514" s="191">
        <f>G514+H514+I514</f>
        <v>0</v>
      </c>
      <c r="G514" s="247"/>
      <c r="H514" s="247"/>
      <c r="I514" s="247"/>
      <c r="J514" s="2">
        <f ca="1">IF(OFFSET(D514,-4,0,)="Активен",1,0)</f>
        <v>1</v>
      </c>
    </row>
    <row r="515" spans="1:9" ht="15.75">
      <c r="A515" s="193"/>
      <c r="B515" s="193"/>
      <c r="C515" s="282"/>
      <c r="D515" s="194"/>
      <c r="E515" s="217"/>
      <c r="F515" s="200" t="s">
        <v>19</v>
      </c>
      <c r="G515" s="185"/>
      <c r="H515" s="185"/>
      <c r="I515" s="185"/>
    </row>
    <row r="516" spans="1:9" ht="31.5">
      <c r="A516" s="221" t="s">
        <v>108</v>
      </c>
      <c r="B516" s="221"/>
      <c r="C516" s="285"/>
      <c r="D516" s="198"/>
      <c r="E516" s="195"/>
      <c r="F516" s="200" t="s">
        <v>19</v>
      </c>
      <c r="G516" s="185"/>
      <c r="H516" s="185"/>
      <c r="I516" s="185"/>
    </row>
    <row r="517" spans="1:9" s="2" customFormat="1" ht="15.75">
      <c r="A517" s="282" t="s">
        <v>975</v>
      </c>
      <c r="B517" s="197"/>
      <c r="C517" s="282"/>
      <c r="D517" s="313" t="s">
        <v>972</v>
      </c>
      <c r="E517" s="199"/>
      <c r="F517" s="200">
        <f>+IF(D517="Неактивен","ДЕЙНОСТТА Е ЗАКРИТА СЧИТАНO OT   →","")</f>
      </c>
      <c r="G517" s="185"/>
      <c r="H517" s="311"/>
      <c r="I517" s="185"/>
    </row>
    <row r="518" spans="1:9" ht="15.75">
      <c r="A518" s="197" t="s">
        <v>5</v>
      </c>
      <c r="B518" s="197"/>
      <c r="C518" s="282"/>
      <c r="D518" s="198"/>
      <c r="E518" s="199"/>
      <c r="F518" s="200" t="s">
        <v>19</v>
      </c>
      <c r="G518" s="185"/>
      <c r="H518" s="185"/>
      <c r="I518" s="185"/>
    </row>
    <row r="519" spans="1:11" ht="15.75">
      <c r="A519" s="197" t="s">
        <v>952</v>
      </c>
      <c r="B519" s="302" t="s">
        <v>967</v>
      </c>
      <c r="C519" s="282">
        <v>6</v>
      </c>
      <c r="D519" s="198">
        <f>VALUE(LEFT(A516,3))+INT(VALUE(LEFT(A516,3))/100)*1000</f>
        <v>6618</v>
      </c>
      <c r="E519" s="199">
        <v>100</v>
      </c>
      <c r="F519" s="191">
        <f>G519+H519+I519</f>
        <v>0</v>
      </c>
      <c r="G519" s="247"/>
      <c r="H519" s="247"/>
      <c r="I519" s="247"/>
      <c r="J519" s="2">
        <f ca="1">IF(OFFSET(D519,-2,0,)="Активен",1,0)</f>
        <v>1</v>
      </c>
      <c r="K519" s="314">
        <f>+IF(J519=0,"Избран е неактивен статус на дейността!","")</f>
      </c>
    </row>
    <row r="520" spans="1:11" ht="15.75">
      <c r="A520" s="197" t="s">
        <v>968</v>
      </c>
      <c r="B520" s="302" t="s">
        <v>967</v>
      </c>
      <c r="C520" s="282">
        <v>6</v>
      </c>
      <c r="D520" s="198">
        <f>VALUE(LEFT(A516,3))+INT(VALUE(LEFT(A516,3))/100)*1000</f>
        <v>6618</v>
      </c>
      <c r="E520" s="199">
        <v>8700</v>
      </c>
      <c r="F520" s="191">
        <f>G520+H520+I520</f>
        <v>0</v>
      </c>
      <c r="G520" s="247"/>
      <c r="H520" s="247"/>
      <c r="I520" s="247"/>
      <c r="J520" s="2">
        <f ca="1">IF(OFFSET(D520,-3,0,)="Активен",1,0)</f>
        <v>1</v>
      </c>
      <c r="K520" s="314">
        <f>+IF(J520=0,"Данните за тази дейност няма да участват в рекапитулациите.","")</f>
      </c>
    </row>
    <row r="521" spans="1:9" ht="15.75">
      <c r="A521" s="193"/>
      <c r="B521" s="193"/>
      <c r="C521" s="282"/>
      <c r="D521" s="194"/>
      <c r="E521" s="195"/>
      <c r="F521" s="200" t="s">
        <v>19</v>
      </c>
      <c r="G521" s="185"/>
      <c r="H521" s="185"/>
      <c r="I521" s="185"/>
    </row>
    <row r="522" spans="1:9" ht="31.5">
      <c r="A522" s="221" t="s">
        <v>109</v>
      </c>
      <c r="B522" s="221"/>
      <c r="C522" s="285"/>
      <c r="D522" s="198"/>
      <c r="E522" s="195"/>
      <c r="F522" s="200" t="s">
        <v>19</v>
      </c>
      <c r="G522" s="185"/>
      <c r="H522" s="185"/>
      <c r="I522" s="185"/>
    </row>
    <row r="523" spans="1:9" s="2" customFormat="1" ht="15.75">
      <c r="A523" s="282" t="s">
        <v>975</v>
      </c>
      <c r="B523" s="197"/>
      <c r="C523" s="282"/>
      <c r="D523" s="313" t="s">
        <v>972</v>
      </c>
      <c r="E523" s="199"/>
      <c r="F523" s="200">
        <f>+IF(D523="Неактивен","ДЕЙНОСТТА Е ЗАКРИТА СЧИТАНO OT   →","")</f>
      </c>
      <c r="G523" s="185"/>
      <c r="H523" s="311"/>
      <c r="I523" s="185"/>
    </row>
    <row r="524" spans="1:9" ht="15.75">
      <c r="A524" s="197" t="s">
        <v>5</v>
      </c>
      <c r="B524" s="197"/>
      <c r="C524" s="282"/>
      <c r="D524" s="198"/>
      <c r="E524" s="199"/>
      <c r="F524" s="200" t="s">
        <v>19</v>
      </c>
      <c r="G524" s="185"/>
      <c r="H524" s="185"/>
      <c r="I524" s="185"/>
    </row>
    <row r="525" spans="1:11" ht="15.75">
      <c r="A525" s="197" t="s">
        <v>952</v>
      </c>
      <c r="B525" s="302" t="s">
        <v>967</v>
      </c>
      <c r="C525" s="282">
        <v>6</v>
      </c>
      <c r="D525" s="198">
        <f>VALUE(LEFT(A522,3))+INT(VALUE(LEFT(A522,3))/100)*1000</f>
        <v>6619</v>
      </c>
      <c r="E525" s="199">
        <v>100</v>
      </c>
      <c r="F525" s="191">
        <f>G525+H525+I525</f>
        <v>0</v>
      </c>
      <c r="G525" s="247"/>
      <c r="H525" s="247"/>
      <c r="I525" s="247"/>
      <c r="J525" s="2">
        <f ca="1">IF(OFFSET(D525,-2,0,)="Активен",1,0)</f>
        <v>1</v>
      </c>
      <c r="K525" s="314">
        <f>+IF(J525=0,"Избран е неактивен статус на дейността!","")</f>
      </c>
    </row>
    <row r="526" spans="1:11" ht="15.75">
      <c r="A526" s="197" t="s">
        <v>968</v>
      </c>
      <c r="B526" s="302" t="s">
        <v>967</v>
      </c>
      <c r="C526" s="282">
        <v>6</v>
      </c>
      <c r="D526" s="198">
        <f>VALUE(LEFT(A522,3))+INT(VALUE(LEFT(A522,3))/100)*1000</f>
        <v>6619</v>
      </c>
      <c r="E526" s="199">
        <v>8700</v>
      </c>
      <c r="F526" s="191">
        <f>G526+H526+I526</f>
        <v>0</v>
      </c>
      <c r="G526" s="247"/>
      <c r="H526" s="247"/>
      <c r="I526" s="247"/>
      <c r="J526" s="2">
        <f ca="1">IF(OFFSET(D526,-3,0,)="Активен",1,0)</f>
        <v>1</v>
      </c>
      <c r="K526" s="314">
        <f>+IF(J526=0,"Данните за тази дейност няма да участват в рекапитулациите.","")</f>
      </c>
    </row>
    <row r="527" spans="1:9" ht="15.75">
      <c r="A527" s="193"/>
      <c r="B527" s="193"/>
      <c r="C527" s="282"/>
      <c r="D527" s="194"/>
      <c r="E527" s="195"/>
      <c r="F527" s="200" t="s">
        <v>19</v>
      </c>
      <c r="G527" s="185"/>
      <c r="H527" s="185"/>
      <c r="I527" s="185"/>
    </row>
    <row r="528" spans="1:9" ht="31.5">
      <c r="A528" s="221" t="s">
        <v>110</v>
      </c>
      <c r="B528" s="221"/>
      <c r="C528" s="285"/>
      <c r="D528" s="198"/>
      <c r="E528" s="195"/>
      <c r="F528" s="200" t="s">
        <v>19</v>
      </c>
      <c r="G528" s="185"/>
      <c r="H528" s="185"/>
      <c r="I528" s="185"/>
    </row>
    <row r="529" spans="1:9" s="2" customFormat="1" ht="15.75">
      <c r="A529" s="282" t="s">
        <v>975</v>
      </c>
      <c r="B529" s="197"/>
      <c r="C529" s="282"/>
      <c r="D529" s="313" t="s">
        <v>972</v>
      </c>
      <c r="E529" s="199"/>
      <c r="F529" s="200">
        <f>+IF(D529="Неактивен","ДЕЙНОСТТА Е ЗАКРИТА СЧИТАНO OT   →","")</f>
      </c>
      <c r="G529" s="185"/>
      <c r="H529" s="311"/>
      <c r="I529" s="185"/>
    </row>
    <row r="530" spans="1:9" ht="15.75">
      <c r="A530" s="197" t="s">
        <v>5</v>
      </c>
      <c r="B530" s="197"/>
      <c r="C530" s="282"/>
      <c r="D530" s="198"/>
      <c r="E530" s="199"/>
      <c r="F530" s="200" t="s">
        <v>19</v>
      </c>
      <c r="G530" s="185"/>
      <c r="H530" s="185"/>
      <c r="I530" s="185"/>
    </row>
    <row r="531" spans="1:11" ht="15.75">
      <c r="A531" s="197" t="s">
        <v>952</v>
      </c>
      <c r="B531" s="302" t="s">
        <v>967</v>
      </c>
      <c r="C531" s="282">
        <v>6</v>
      </c>
      <c r="D531" s="198">
        <f>VALUE(LEFT(A528,3))+INT(VALUE(LEFT(A528,3))/100)*1000</f>
        <v>6621</v>
      </c>
      <c r="E531" s="199">
        <v>100</v>
      </c>
      <c r="F531" s="191">
        <f>G531+H531+I531</f>
        <v>0</v>
      </c>
      <c r="G531" s="247"/>
      <c r="H531" s="247"/>
      <c r="I531" s="247"/>
      <c r="J531" s="2">
        <f ca="1">IF(OFFSET(D531,-2,0,)="Активен",1,0)</f>
        <v>1</v>
      </c>
      <c r="K531" s="314">
        <f>+IF(J531=0,"Избран е неактивен статус на дейността!","")</f>
      </c>
    </row>
    <row r="532" spans="1:11" ht="15.75">
      <c r="A532" s="197" t="s">
        <v>968</v>
      </c>
      <c r="B532" s="302" t="s">
        <v>967</v>
      </c>
      <c r="C532" s="282">
        <v>6</v>
      </c>
      <c r="D532" s="198">
        <f>VALUE(LEFT(A528,3))+INT(VALUE(LEFT(A528,3))/100)*1000</f>
        <v>6621</v>
      </c>
      <c r="E532" s="199">
        <v>8700</v>
      </c>
      <c r="F532" s="191">
        <f>G532+H532+I532</f>
        <v>0</v>
      </c>
      <c r="G532" s="247"/>
      <c r="H532" s="247"/>
      <c r="I532" s="247"/>
      <c r="J532" s="2">
        <f ca="1">IF(OFFSET(D532,-3,0,)="Активен",1,0)</f>
        <v>1</v>
      </c>
      <c r="K532" s="314">
        <f>+IF(J532=0,"Данните за тази дейност няма да участват в рекапитулациите.","")</f>
      </c>
    </row>
    <row r="533" spans="1:9" ht="15.75">
      <c r="A533" s="193"/>
      <c r="B533" s="193"/>
      <c r="C533" s="282"/>
      <c r="D533" s="194"/>
      <c r="E533" s="195"/>
      <c r="F533" s="200" t="s">
        <v>19</v>
      </c>
      <c r="G533" s="185"/>
      <c r="H533" s="185"/>
      <c r="I533" s="185"/>
    </row>
    <row r="534" spans="1:9" ht="15.75">
      <c r="A534" s="221" t="s">
        <v>111</v>
      </c>
      <c r="B534" s="221"/>
      <c r="C534" s="285"/>
      <c r="D534" s="198"/>
      <c r="E534" s="195"/>
      <c r="F534" s="200" t="s">
        <v>19</v>
      </c>
      <c r="G534" s="185"/>
      <c r="H534" s="185"/>
      <c r="I534" s="185"/>
    </row>
    <row r="535" spans="1:9" s="2" customFormat="1" ht="15.75">
      <c r="A535" s="282" t="s">
        <v>975</v>
      </c>
      <c r="B535" s="197"/>
      <c r="C535" s="282"/>
      <c r="D535" s="313" t="s">
        <v>972</v>
      </c>
      <c r="E535" s="199"/>
      <c r="F535" s="200">
        <f>+IF(D535="Неактивен","ДЕЙНОСТТА Е ЗАКРИТА СЧИТАНO OT   →","")</f>
      </c>
      <c r="G535" s="185"/>
      <c r="H535" s="311"/>
      <c r="I535" s="185"/>
    </row>
    <row r="536" spans="1:9" ht="15.75">
      <c r="A536" s="197" t="s">
        <v>5</v>
      </c>
      <c r="B536" s="197"/>
      <c r="C536" s="282"/>
      <c r="D536" s="198"/>
      <c r="E536" s="199"/>
      <c r="F536" s="200" t="s">
        <v>19</v>
      </c>
      <c r="G536" s="185"/>
      <c r="H536" s="185"/>
      <c r="I536" s="185"/>
    </row>
    <row r="537" spans="1:11" ht="15.75">
      <c r="A537" s="197" t="s">
        <v>952</v>
      </c>
      <c r="B537" s="302" t="s">
        <v>967</v>
      </c>
      <c r="C537" s="282">
        <v>6</v>
      </c>
      <c r="D537" s="198">
        <f>VALUE(LEFT(A534,3))+INT(VALUE(LEFT(A534,3))/100)*1000</f>
        <v>6622</v>
      </c>
      <c r="E537" s="199">
        <v>100</v>
      </c>
      <c r="F537" s="191">
        <f>G537+H537+I537</f>
        <v>3</v>
      </c>
      <c r="G537" s="247"/>
      <c r="H537" s="247">
        <v>3</v>
      </c>
      <c r="I537" s="247"/>
      <c r="J537" s="2">
        <f ca="1">IF(OFFSET(D537,-2,0,)="Активен",1,0)</f>
        <v>1</v>
      </c>
      <c r="K537" s="314">
        <f>+IF(J537=0,"Избран е неактивен статус на дейността!","")</f>
      </c>
    </row>
    <row r="538" spans="1:11" ht="15.75">
      <c r="A538" s="197" t="s">
        <v>954</v>
      </c>
      <c r="B538" s="302" t="s">
        <v>967</v>
      </c>
      <c r="C538" s="282">
        <v>6</v>
      </c>
      <c r="D538" s="198">
        <f>VALUE(LEFT(A534,3))+INT(VALUE(LEFT(A534,3))/100)*1000</f>
        <v>6622</v>
      </c>
      <c r="E538" s="199">
        <v>5900</v>
      </c>
      <c r="F538" s="191">
        <f>G538+H538+I538</f>
        <v>145210</v>
      </c>
      <c r="G538" s="247"/>
      <c r="H538" s="247">
        <v>145210</v>
      </c>
      <c r="I538" s="247"/>
      <c r="J538" s="2">
        <f ca="1">IF(OFFSET(D538,-3,0,)="Активен",1,0)</f>
        <v>1</v>
      </c>
      <c r="K538" s="314">
        <f>+IF(J538=0,"Данните за тази дейност няма да участват в рекапитулациите.","")</f>
      </c>
    </row>
    <row r="539" spans="1:10" ht="15.75">
      <c r="A539" s="197" t="s">
        <v>968</v>
      </c>
      <c r="B539" s="302" t="s">
        <v>967</v>
      </c>
      <c r="C539" s="282">
        <v>6</v>
      </c>
      <c r="D539" s="198">
        <f>VALUE(LEFT(A534,3))+INT(VALUE(LEFT(A534,3))/100)*1000</f>
        <v>6622</v>
      </c>
      <c r="E539" s="199">
        <v>8700</v>
      </c>
      <c r="F539" s="191">
        <f>G539+H539+I539</f>
        <v>0</v>
      </c>
      <c r="G539" s="247"/>
      <c r="H539" s="247"/>
      <c r="I539" s="247"/>
      <c r="J539" s="2">
        <f ca="1">IF(OFFSET(D539,-4,0,)="Активен",1,0)</f>
        <v>1</v>
      </c>
    </row>
    <row r="540" spans="1:9" ht="15.75">
      <c r="A540" s="193"/>
      <c r="B540" s="193"/>
      <c r="C540" s="282"/>
      <c r="D540" s="194"/>
      <c r="E540" s="195"/>
      <c r="F540" s="200" t="s">
        <v>19</v>
      </c>
      <c r="G540" s="185"/>
      <c r="H540" s="185"/>
      <c r="I540" s="185"/>
    </row>
    <row r="541" spans="1:9" ht="15.75">
      <c r="A541" s="221" t="s">
        <v>112</v>
      </c>
      <c r="B541" s="221"/>
      <c r="C541" s="285"/>
      <c r="D541" s="198"/>
      <c r="E541" s="195"/>
      <c r="F541" s="200" t="s">
        <v>19</v>
      </c>
      <c r="G541" s="185"/>
      <c r="H541" s="185"/>
      <c r="I541" s="185"/>
    </row>
    <row r="542" spans="1:9" s="2" customFormat="1" ht="15.75">
      <c r="A542" s="282" t="s">
        <v>975</v>
      </c>
      <c r="B542" s="197"/>
      <c r="C542" s="282"/>
      <c r="D542" s="313" t="s">
        <v>972</v>
      </c>
      <c r="E542" s="199"/>
      <c r="F542" s="200">
        <f>+IF(D542="Неактивен","ДЕЙНОСТТА Е ЗАКРИТА СЧИТАНO OT   →","")</f>
      </c>
      <c r="G542" s="185"/>
      <c r="H542" s="311"/>
      <c r="I542" s="185"/>
    </row>
    <row r="543" spans="1:9" ht="15.75">
      <c r="A543" s="197" t="s">
        <v>5</v>
      </c>
      <c r="B543" s="197"/>
      <c r="C543" s="282"/>
      <c r="D543" s="198"/>
      <c r="E543" s="199"/>
      <c r="F543" s="200" t="s">
        <v>19</v>
      </c>
      <c r="G543" s="185"/>
      <c r="H543" s="185"/>
      <c r="I543" s="185"/>
    </row>
    <row r="544" spans="1:11" ht="15.75">
      <c r="A544" s="197" t="s">
        <v>952</v>
      </c>
      <c r="B544" s="302" t="s">
        <v>967</v>
      </c>
      <c r="C544" s="282">
        <v>6</v>
      </c>
      <c r="D544" s="198">
        <f>VALUE(LEFT(A541,3))+INT(VALUE(LEFT(A541,3))/100)*1000</f>
        <v>6623</v>
      </c>
      <c r="E544" s="199">
        <v>100</v>
      </c>
      <c r="F544" s="191">
        <f>G544+H544+I544</f>
        <v>11</v>
      </c>
      <c r="G544" s="247"/>
      <c r="H544" s="247">
        <v>11</v>
      </c>
      <c r="I544" s="247"/>
      <c r="J544" s="2">
        <f ca="1">IF(OFFSET(D544,-2,0,)="Активен",1,0)</f>
        <v>1</v>
      </c>
      <c r="K544" s="314">
        <f>+IF(J544=0,"Избран е неактивен статус на дейността!","")</f>
      </c>
    </row>
    <row r="545" spans="1:11" ht="15.75">
      <c r="A545" s="197" t="s">
        <v>968</v>
      </c>
      <c r="B545" s="302" t="s">
        <v>967</v>
      </c>
      <c r="C545" s="282">
        <v>6</v>
      </c>
      <c r="D545" s="198">
        <f>VALUE(LEFT(A541,3))+INT(VALUE(LEFT(A541,3))/100)*1000</f>
        <v>6623</v>
      </c>
      <c r="E545" s="199">
        <v>8700</v>
      </c>
      <c r="F545" s="191">
        <f>G545+H545+I545</f>
        <v>9</v>
      </c>
      <c r="G545" s="247"/>
      <c r="H545" s="247">
        <v>9</v>
      </c>
      <c r="I545" s="247"/>
      <c r="J545" s="2">
        <f ca="1">IF(OFFSET(D545,-3,0,)="Активен",1,0)</f>
        <v>1</v>
      </c>
      <c r="K545" s="314">
        <f>+IF(J545=0,"Данните за тази дейност няма да участват в рекапитулациите.","")</f>
      </c>
    </row>
    <row r="546" spans="1:9" ht="15.75">
      <c r="A546" s="193"/>
      <c r="B546" s="193"/>
      <c r="C546" s="282"/>
      <c r="D546" s="194"/>
      <c r="E546" s="195"/>
      <c r="F546" s="200" t="s">
        <v>19</v>
      </c>
      <c r="G546" s="185"/>
      <c r="H546" s="185"/>
      <c r="I546" s="185"/>
    </row>
    <row r="547" spans="1:9" ht="31.5">
      <c r="A547" s="221" t="s">
        <v>113</v>
      </c>
      <c r="B547" s="221"/>
      <c r="C547" s="285"/>
      <c r="D547" s="198"/>
      <c r="E547" s="195"/>
      <c r="F547" s="200" t="s">
        <v>19</v>
      </c>
      <c r="G547" s="185"/>
      <c r="H547" s="185"/>
      <c r="I547" s="185"/>
    </row>
    <row r="548" spans="1:9" s="2" customFormat="1" ht="15.75">
      <c r="A548" s="282" t="s">
        <v>975</v>
      </c>
      <c r="B548" s="197"/>
      <c r="C548" s="282"/>
      <c r="D548" s="313" t="s">
        <v>972</v>
      </c>
      <c r="E548" s="199"/>
      <c r="F548" s="200">
        <f>+IF(D548="Неактивен","ДЕЙНОСТТА Е ЗАКРИТА СЧИТАНO OT   →","")</f>
      </c>
      <c r="G548" s="185"/>
      <c r="H548" s="311"/>
      <c r="I548" s="185"/>
    </row>
    <row r="549" spans="1:9" ht="15.75">
      <c r="A549" s="197" t="s">
        <v>5</v>
      </c>
      <c r="B549" s="197"/>
      <c r="C549" s="282"/>
      <c r="D549" s="198"/>
      <c r="E549" s="199"/>
      <c r="F549" s="200" t="s">
        <v>19</v>
      </c>
      <c r="G549" s="185"/>
      <c r="H549" s="185"/>
      <c r="I549" s="185"/>
    </row>
    <row r="550" spans="1:11" ht="15.75">
      <c r="A550" s="197" t="s">
        <v>952</v>
      </c>
      <c r="B550" s="302" t="s">
        <v>967</v>
      </c>
      <c r="C550" s="282">
        <v>6</v>
      </c>
      <c r="D550" s="198">
        <f>VALUE(LEFT(A547,3))+INT(VALUE(LEFT(A547,3))/100)*1000</f>
        <v>6626</v>
      </c>
      <c r="E550" s="199">
        <v>100</v>
      </c>
      <c r="F550" s="191">
        <f>G550+H550+I550</f>
        <v>0</v>
      </c>
      <c r="G550" s="247"/>
      <c r="H550" s="247"/>
      <c r="I550" s="247"/>
      <c r="J550" s="2">
        <f ca="1">IF(OFFSET(D550,-2,0,)="Активен",1,0)</f>
        <v>1</v>
      </c>
      <c r="K550" s="314">
        <f>+IF(J550=0,"Избран е неактивен статус на дейността!","")</f>
      </c>
    </row>
    <row r="551" spans="1:11" ht="15.75">
      <c r="A551" s="197" t="s">
        <v>968</v>
      </c>
      <c r="B551" s="302" t="s">
        <v>967</v>
      </c>
      <c r="C551" s="282">
        <v>6</v>
      </c>
      <c r="D551" s="198">
        <f>VALUE(LEFT(A547,3))+INT(VALUE(LEFT(A547,3))/100)*1000</f>
        <v>6626</v>
      </c>
      <c r="E551" s="199">
        <v>8700</v>
      </c>
      <c r="F551" s="191">
        <f>G551+H551+I551</f>
        <v>0</v>
      </c>
      <c r="G551" s="247"/>
      <c r="H551" s="247"/>
      <c r="I551" s="247"/>
      <c r="J551" s="2">
        <f ca="1">IF(OFFSET(D551,-3,0,)="Активен",1,0)</f>
        <v>1</v>
      </c>
      <c r="K551" s="314">
        <f>+IF(J551=0,"Данните за тази дейност няма да участват в рекапитулациите.","")</f>
      </c>
    </row>
    <row r="552" spans="1:9" ht="15.75">
      <c r="A552" s="193"/>
      <c r="B552" s="193"/>
      <c r="C552" s="282"/>
      <c r="D552" s="194"/>
      <c r="E552" s="195"/>
      <c r="F552" s="200" t="s">
        <v>19</v>
      </c>
      <c r="G552" s="185"/>
      <c r="H552" s="185"/>
      <c r="I552" s="185"/>
    </row>
    <row r="553" spans="1:9" ht="15.75">
      <c r="A553" s="221" t="s">
        <v>114</v>
      </c>
      <c r="B553" s="221"/>
      <c r="C553" s="285"/>
      <c r="D553" s="198"/>
      <c r="E553" s="195"/>
      <c r="F553" s="200" t="s">
        <v>19</v>
      </c>
      <c r="G553" s="185"/>
      <c r="H553" s="185"/>
      <c r="I553" s="185"/>
    </row>
    <row r="554" spans="1:9" s="2" customFormat="1" ht="15.75">
      <c r="A554" s="282" t="s">
        <v>975</v>
      </c>
      <c r="B554" s="197"/>
      <c r="C554" s="282"/>
      <c r="D554" s="313" t="s">
        <v>972</v>
      </c>
      <c r="E554" s="199"/>
      <c r="F554" s="200">
        <f>+IF(D554="Неактивен","ДЕЙНОСТТА Е ЗАКРИТА СЧИТАНO OT   →","")</f>
      </c>
      <c r="G554" s="185"/>
      <c r="H554" s="311"/>
      <c r="I554" s="185"/>
    </row>
    <row r="555" spans="1:9" ht="15.75">
      <c r="A555" s="197" t="s">
        <v>5</v>
      </c>
      <c r="B555" s="197"/>
      <c r="C555" s="282"/>
      <c r="D555" s="198"/>
      <c r="E555" s="199"/>
      <c r="F555" s="200" t="s">
        <v>19</v>
      </c>
      <c r="G555" s="185"/>
      <c r="H555" s="185"/>
      <c r="I555" s="185"/>
    </row>
    <row r="556" spans="1:11" ht="15.75">
      <c r="A556" s="197" t="s">
        <v>952</v>
      </c>
      <c r="B556" s="302" t="s">
        <v>967</v>
      </c>
      <c r="C556" s="282">
        <v>6</v>
      </c>
      <c r="D556" s="198">
        <f>VALUE(LEFT(A553,3))+INT(VALUE(LEFT(A553,3))/100)*1000</f>
        <v>6627</v>
      </c>
      <c r="E556" s="199">
        <v>100</v>
      </c>
      <c r="F556" s="191">
        <f>G556+H556+I556</f>
        <v>0</v>
      </c>
      <c r="G556" s="247"/>
      <c r="H556" s="247"/>
      <c r="I556" s="247"/>
      <c r="J556" s="2">
        <f ca="1">IF(OFFSET(D556,-2,0,)="Активен",1,0)</f>
        <v>1</v>
      </c>
      <c r="K556" s="314">
        <f>+IF(J556=0,"Избран е неактивен статус на дейността!","")</f>
      </c>
    </row>
    <row r="557" spans="1:11" ht="15.75">
      <c r="A557" s="197" t="s">
        <v>968</v>
      </c>
      <c r="B557" s="302" t="s">
        <v>967</v>
      </c>
      <c r="C557" s="282">
        <v>6</v>
      </c>
      <c r="D557" s="198">
        <f>VALUE(LEFT(A553,3))+INT(VALUE(LEFT(A553,3))/100)*1000</f>
        <v>6627</v>
      </c>
      <c r="E557" s="199">
        <v>8700</v>
      </c>
      <c r="F557" s="191">
        <f>G557+H557+I557</f>
        <v>0</v>
      </c>
      <c r="G557" s="247"/>
      <c r="H557" s="247"/>
      <c r="I557" s="247"/>
      <c r="J557" s="2">
        <f ca="1">IF(OFFSET(D557,-3,0,)="Активен",1,0)</f>
        <v>1</v>
      </c>
      <c r="K557" s="314">
        <f>+IF(J557=0,"Данните за тази дейност няма да участват в рекапитулациите.","")</f>
      </c>
    </row>
    <row r="558" spans="1:9" ht="15.75">
      <c r="A558" s="193"/>
      <c r="B558" s="193"/>
      <c r="C558" s="282"/>
      <c r="D558" s="194"/>
      <c r="E558" s="195"/>
      <c r="F558" s="200" t="s">
        <v>19</v>
      </c>
      <c r="G558" s="185"/>
      <c r="H558" s="185"/>
      <c r="I558" s="185"/>
    </row>
    <row r="559" spans="1:9" ht="31.5">
      <c r="A559" s="221" t="s">
        <v>115</v>
      </c>
      <c r="B559" s="221"/>
      <c r="C559" s="285"/>
      <c r="D559" s="198"/>
      <c r="E559" s="195"/>
      <c r="F559" s="200" t="s">
        <v>19</v>
      </c>
      <c r="G559" s="185"/>
      <c r="H559" s="185"/>
      <c r="I559" s="185"/>
    </row>
    <row r="560" spans="1:9" s="2" customFormat="1" ht="15.75">
      <c r="A560" s="282" t="s">
        <v>975</v>
      </c>
      <c r="B560" s="197"/>
      <c r="C560" s="282"/>
      <c r="D560" s="313" t="s">
        <v>972</v>
      </c>
      <c r="E560" s="199"/>
      <c r="F560" s="200">
        <f>+IF(D560="Неактивен","ДЕЙНОСТТА Е ЗАКРИТА СЧИТАНO OT   →","")</f>
      </c>
      <c r="G560" s="185"/>
      <c r="H560" s="311"/>
      <c r="I560" s="185"/>
    </row>
    <row r="561" spans="1:9" ht="15.75">
      <c r="A561" s="197" t="s">
        <v>5</v>
      </c>
      <c r="B561" s="197"/>
      <c r="C561" s="282"/>
      <c r="D561" s="198"/>
      <c r="E561" s="199"/>
      <c r="F561" s="200" t="s">
        <v>19</v>
      </c>
      <c r="G561" s="185"/>
      <c r="H561" s="185"/>
      <c r="I561" s="185"/>
    </row>
    <row r="562" spans="1:11" ht="15.75">
      <c r="A562" s="197" t="s">
        <v>952</v>
      </c>
      <c r="B562" s="302" t="s">
        <v>967</v>
      </c>
      <c r="C562" s="282">
        <v>6</v>
      </c>
      <c r="D562" s="198">
        <f>VALUE(LEFT(A559,3))+INT(VALUE(LEFT(A559,3))/100)*1000</f>
        <v>6628</v>
      </c>
      <c r="E562" s="199">
        <v>100</v>
      </c>
      <c r="F562" s="191">
        <f>G562+H562+I562</f>
        <v>0</v>
      </c>
      <c r="G562" s="247"/>
      <c r="H562" s="247"/>
      <c r="I562" s="247"/>
      <c r="J562" s="2">
        <f ca="1">IF(OFFSET(D562,-2,0,)="Активен",1,0)</f>
        <v>1</v>
      </c>
      <c r="K562" s="314">
        <f>+IF(J562=0,"Избран е неактивен статус на дейността!","")</f>
      </c>
    </row>
    <row r="563" spans="1:11" ht="15.75">
      <c r="A563" s="197" t="s">
        <v>968</v>
      </c>
      <c r="B563" s="302" t="s">
        <v>967</v>
      </c>
      <c r="C563" s="282">
        <v>6</v>
      </c>
      <c r="D563" s="198">
        <f>VALUE(LEFT(A559,3))+INT(VALUE(LEFT(A559,3))/100)*1000</f>
        <v>6628</v>
      </c>
      <c r="E563" s="199">
        <v>8700</v>
      </c>
      <c r="F563" s="191">
        <f>G563+H563+I563</f>
        <v>0</v>
      </c>
      <c r="G563" s="247"/>
      <c r="H563" s="247"/>
      <c r="I563" s="247"/>
      <c r="J563" s="2">
        <f ca="1">IF(OFFSET(D563,-3,0,)="Активен",1,0)</f>
        <v>1</v>
      </c>
      <c r="K563" s="314">
        <f>+IF(J563=0,"Данните за тази дейност няма да участват в рекапитулациите.","")</f>
      </c>
    </row>
    <row r="564" spans="1:9" ht="15.75">
      <c r="A564" s="193"/>
      <c r="B564" s="303"/>
      <c r="C564" s="284"/>
      <c r="D564" s="201"/>
      <c r="E564" s="195"/>
      <c r="F564" s="200" t="s">
        <v>19</v>
      </c>
      <c r="G564" s="185"/>
      <c r="H564" s="185"/>
      <c r="I564" s="185"/>
    </row>
    <row r="565" spans="1:9" ht="15.75">
      <c r="A565" s="221" t="s">
        <v>116</v>
      </c>
      <c r="B565" s="221"/>
      <c r="C565" s="285"/>
      <c r="D565" s="198"/>
      <c r="E565" s="195"/>
      <c r="F565" s="200" t="s">
        <v>19</v>
      </c>
      <c r="G565" s="185"/>
      <c r="H565" s="185"/>
      <c r="I565" s="185"/>
    </row>
    <row r="566" spans="1:9" s="2" customFormat="1" ht="15.75">
      <c r="A566" s="282" t="s">
        <v>975</v>
      </c>
      <c r="B566" s="197"/>
      <c r="C566" s="282"/>
      <c r="D566" s="313" t="s">
        <v>972</v>
      </c>
      <c r="E566" s="199"/>
      <c r="F566" s="200">
        <f>+IF(D566="Неактивен","ДЕЙНОСТТА Е ЗАКРИТА СЧИТАНO OT   →","")</f>
      </c>
      <c r="G566" s="185"/>
      <c r="H566" s="311"/>
      <c r="I566" s="185"/>
    </row>
    <row r="567" spans="1:9" ht="15.75">
      <c r="A567" s="197" t="s">
        <v>5</v>
      </c>
      <c r="B567" s="197"/>
      <c r="C567" s="282"/>
      <c r="D567" s="198"/>
      <c r="E567" s="199"/>
      <c r="F567" s="200" t="s">
        <v>19</v>
      </c>
      <c r="G567" s="185"/>
      <c r="H567" s="185"/>
      <c r="I567" s="185"/>
    </row>
    <row r="568" spans="1:11" ht="15.75">
      <c r="A568" s="197" t="s">
        <v>952</v>
      </c>
      <c r="B568" s="302" t="s">
        <v>967</v>
      </c>
      <c r="C568" s="282">
        <v>6</v>
      </c>
      <c r="D568" s="198">
        <f>VALUE(LEFT(A565,3))+INT(VALUE(LEFT(A565,3))/100)*1000</f>
        <v>6629</v>
      </c>
      <c r="E568" s="199">
        <v>100</v>
      </c>
      <c r="F568" s="191">
        <f>G568+H568+I568</f>
        <v>0</v>
      </c>
      <c r="G568" s="247"/>
      <c r="H568" s="247"/>
      <c r="I568" s="247"/>
      <c r="J568" s="2">
        <f ca="1">IF(OFFSET(D568,-2,0,)="Активен",1,0)</f>
        <v>1</v>
      </c>
      <c r="K568" s="314">
        <f>+IF(J568=0,"Избран е неактивен статус на дейността!","")</f>
      </c>
    </row>
    <row r="569" spans="1:11" ht="15.75">
      <c r="A569" s="197" t="s">
        <v>968</v>
      </c>
      <c r="B569" s="302" t="s">
        <v>967</v>
      </c>
      <c r="C569" s="282">
        <v>6</v>
      </c>
      <c r="D569" s="198">
        <f>VALUE(LEFT(A565,3))+INT(VALUE(LEFT(A565,3))/100)*1000</f>
        <v>6629</v>
      </c>
      <c r="E569" s="199">
        <v>8700</v>
      </c>
      <c r="F569" s="191">
        <f>G569+H569+I569</f>
        <v>0</v>
      </c>
      <c r="G569" s="247"/>
      <c r="H569" s="247"/>
      <c r="I569" s="247"/>
      <c r="J569" s="2">
        <f ca="1">IF(OFFSET(D569,-3,0,)="Активен",1,0)</f>
        <v>1</v>
      </c>
      <c r="K569" s="314">
        <f>+IF(J569=0,"Данните за тази дейност няма да участват в рекапитулациите.","")</f>
      </c>
    </row>
    <row r="570" spans="1:9" ht="15.75">
      <c r="A570" s="193"/>
      <c r="B570" s="193"/>
      <c r="C570" s="282"/>
      <c r="D570" s="194"/>
      <c r="E570" s="195"/>
      <c r="F570" s="200" t="s">
        <v>19</v>
      </c>
      <c r="G570" s="185"/>
      <c r="H570" s="185"/>
      <c r="I570" s="185"/>
    </row>
    <row r="571" spans="1:9" s="2" customFormat="1" ht="20.25">
      <c r="A571" s="264" t="s">
        <v>45</v>
      </c>
      <c r="B571" s="264"/>
      <c r="C571" s="288"/>
      <c r="D571" s="176"/>
      <c r="E571" s="180"/>
      <c r="F571" s="200"/>
      <c r="G571" s="185"/>
      <c r="H571" s="185"/>
      <c r="I571" s="185"/>
    </row>
    <row r="572" spans="1:9" s="2" customFormat="1" ht="15.75">
      <c r="A572" s="211"/>
      <c r="B572" s="211"/>
      <c r="C572" s="289"/>
      <c r="D572" s="212"/>
      <c r="E572" s="180"/>
      <c r="F572" s="200" t="s">
        <v>19</v>
      </c>
      <c r="G572" s="189"/>
      <c r="H572" s="189"/>
      <c r="I572" s="189"/>
    </row>
    <row r="573" spans="1:9" ht="31.5">
      <c r="A573" s="162" t="s">
        <v>46</v>
      </c>
      <c r="B573" s="162"/>
      <c r="C573" s="281"/>
      <c r="D573" s="163"/>
      <c r="E573" s="190"/>
      <c r="F573" s="200" t="s">
        <v>19</v>
      </c>
      <c r="G573" s="185"/>
      <c r="H573" s="185"/>
      <c r="I573" s="185"/>
    </row>
    <row r="574" spans="1:9" ht="15.75">
      <c r="A574" s="162"/>
      <c r="B574" s="162"/>
      <c r="C574" s="281"/>
      <c r="D574" s="163"/>
      <c r="E574" s="190"/>
      <c r="F574" s="200" t="s">
        <v>19</v>
      </c>
      <c r="G574" s="185"/>
      <c r="H574" s="185"/>
      <c r="I574" s="185"/>
    </row>
    <row r="575" spans="1:9" ht="15.75">
      <c r="A575" s="162" t="s">
        <v>5</v>
      </c>
      <c r="B575" s="162"/>
      <c r="C575" s="281"/>
      <c r="D575" s="163"/>
      <c r="E575" s="190"/>
      <c r="F575" s="200" t="s">
        <v>19</v>
      </c>
      <c r="G575" s="185"/>
      <c r="H575" s="185"/>
      <c r="I575" s="185"/>
    </row>
    <row r="576" spans="1:9" ht="15.75">
      <c r="A576" s="162" t="s">
        <v>952</v>
      </c>
      <c r="B576" s="300" t="s">
        <v>966</v>
      </c>
      <c r="C576" s="281">
        <v>7</v>
      </c>
      <c r="D576" s="163"/>
      <c r="E576" s="190">
        <v>100</v>
      </c>
      <c r="F576" s="232">
        <f>G576+H576+I576</f>
        <v>5</v>
      </c>
      <c r="G576" s="232">
        <f aca="true" t="shared" si="15" ref="G576:I577">_xlfn.SUMIFS(G$1:G$65536,$D:$D,"&gt;7000",$D:$D,"&lt;8000",$J:$J,1,$E:$E,$E576)</f>
        <v>0</v>
      </c>
      <c r="H576" s="232">
        <f t="shared" si="15"/>
        <v>5</v>
      </c>
      <c r="I576" s="232">
        <f t="shared" si="15"/>
        <v>0</v>
      </c>
    </row>
    <row r="577" spans="1:9" ht="15.75">
      <c r="A577" s="162" t="s">
        <v>958</v>
      </c>
      <c r="B577" s="300" t="s">
        <v>966</v>
      </c>
      <c r="C577" s="281">
        <v>7</v>
      </c>
      <c r="D577" s="188"/>
      <c r="E577" s="190">
        <v>8700</v>
      </c>
      <c r="F577" s="232">
        <f>G577+H577+I577</f>
        <v>4</v>
      </c>
      <c r="G577" s="232">
        <f t="shared" si="15"/>
        <v>0</v>
      </c>
      <c r="H577" s="232">
        <f t="shared" si="15"/>
        <v>4</v>
      </c>
      <c r="I577" s="232">
        <f t="shared" si="15"/>
        <v>0</v>
      </c>
    </row>
    <row r="578" spans="1:9" ht="15.75">
      <c r="A578" s="197"/>
      <c r="B578" s="197"/>
      <c r="C578" s="282"/>
      <c r="D578" s="198"/>
      <c r="E578" s="199"/>
      <c r="F578" s="200" t="s">
        <v>19</v>
      </c>
      <c r="G578" s="185"/>
      <c r="H578" s="185"/>
      <c r="I578" s="185"/>
    </row>
    <row r="579" spans="1:9" ht="15.75">
      <c r="A579" s="221" t="s">
        <v>117</v>
      </c>
      <c r="B579" s="221"/>
      <c r="C579" s="285"/>
      <c r="D579" s="198"/>
      <c r="E579" s="195"/>
      <c r="F579" s="200" t="s">
        <v>19</v>
      </c>
      <c r="G579" s="185"/>
      <c r="H579" s="185"/>
      <c r="I579" s="185"/>
    </row>
    <row r="580" spans="1:9" s="2" customFormat="1" ht="15.75">
      <c r="A580" s="282" t="s">
        <v>975</v>
      </c>
      <c r="B580" s="197"/>
      <c r="C580" s="282"/>
      <c r="D580" s="313" t="s">
        <v>972</v>
      </c>
      <c r="E580" s="199"/>
      <c r="F580" s="200">
        <f>+IF(D580="Неактивен","ДЕЙНОСТТА Е ЗАКРИТА СЧИТАНO OT   →","")</f>
      </c>
      <c r="G580" s="185"/>
      <c r="H580" s="311"/>
      <c r="I580" s="185"/>
    </row>
    <row r="581" spans="1:9" ht="15.75">
      <c r="A581" s="197" t="s">
        <v>5</v>
      </c>
      <c r="B581" s="197"/>
      <c r="C581" s="282"/>
      <c r="D581" s="198"/>
      <c r="E581" s="199"/>
      <c r="F581" s="200" t="s">
        <v>19</v>
      </c>
      <c r="G581" s="185"/>
      <c r="H581" s="185"/>
      <c r="I581" s="185"/>
    </row>
    <row r="582" spans="1:11" ht="15.75">
      <c r="A582" s="197" t="s">
        <v>952</v>
      </c>
      <c r="B582" s="302" t="s">
        <v>967</v>
      </c>
      <c r="C582" s="282">
        <v>7</v>
      </c>
      <c r="D582" s="198">
        <f>VALUE(LEFT(A579,3))+INT(VALUE(LEFT(A579,3))/100)*1000</f>
        <v>7701</v>
      </c>
      <c r="E582" s="199">
        <v>100</v>
      </c>
      <c r="F582" s="191">
        <f>G582+H582+I582</f>
        <v>0</v>
      </c>
      <c r="G582" s="247"/>
      <c r="H582" s="247"/>
      <c r="I582" s="247"/>
      <c r="J582" s="2">
        <f ca="1">IF(OFFSET(D582,-2,0,)="Активен",1,0)</f>
        <v>1</v>
      </c>
      <c r="K582" s="314">
        <f>+IF(J582=0,"Избран е неактивен статус на дейността!","")</f>
      </c>
    </row>
    <row r="583" spans="1:11" ht="15.75">
      <c r="A583" s="197" t="s">
        <v>968</v>
      </c>
      <c r="B583" s="302" t="s">
        <v>967</v>
      </c>
      <c r="C583" s="282">
        <v>7</v>
      </c>
      <c r="D583" s="198">
        <f>VALUE(LEFT(A579,3))+INT(VALUE(LEFT(A579,3))/100)*1000</f>
        <v>7701</v>
      </c>
      <c r="E583" s="199">
        <v>8700</v>
      </c>
      <c r="F583" s="191">
        <f>G583+H583+I583</f>
        <v>0</v>
      </c>
      <c r="G583" s="247"/>
      <c r="H583" s="247"/>
      <c r="I583" s="247"/>
      <c r="J583" s="2">
        <f ca="1">IF(OFFSET(D583,-3,0,)="Активен",1,0)</f>
        <v>1</v>
      </c>
      <c r="K583" s="314">
        <f>+IF(J583=0,"Данните за тази дейност няма да участват в рекапитулациите.","")</f>
      </c>
    </row>
    <row r="584" spans="1:9" ht="15.75">
      <c r="A584" s="193"/>
      <c r="B584" s="193"/>
      <c r="C584" s="282"/>
      <c r="D584" s="194"/>
      <c r="E584" s="195"/>
      <c r="F584" s="200" t="s">
        <v>19</v>
      </c>
      <c r="G584" s="185"/>
      <c r="H584" s="185"/>
      <c r="I584" s="185"/>
    </row>
    <row r="585" spans="1:9" ht="31.5">
      <c r="A585" s="221" t="s">
        <v>118</v>
      </c>
      <c r="B585" s="221"/>
      <c r="C585" s="285"/>
      <c r="D585" s="198"/>
      <c r="E585" s="195"/>
      <c r="F585" s="200" t="s">
        <v>19</v>
      </c>
      <c r="G585" s="185"/>
      <c r="H585" s="185"/>
      <c r="I585" s="185"/>
    </row>
    <row r="586" spans="1:9" s="2" customFormat="1" ht="15.75">
      <c r="A586" s="282" t="s">
        <v>975</v>
      </c>
      <c r="B586" s="197"/>
      <c r="C586" s="282"/>
      <c r="D586" s="313" t="s">
        <v>972</v>
      </c>
      <c r="E586" s="199"/>
      <c r="F586" s="200">
        <f>+IF(D586="Неактивен","ДЕЙНОСТТА Е ЗАКРИТА СЧИТАНO OT   →","")</f>
      </c>
      <c r="G586" s="185"/>
      <c r="H586" s="311"/>
      <c r="I586" s="185"/>
    </row>
    <row r="587" spans="1:9" ht="15.75">
      <c r="A587" s="197" t="s">
        <v>5</v>
      </c>
      <c r="B587" s="197"/>
      <c r="C587" s="282"/>
      <c r="D587" s="198"/>
      <c r="E587" s="199"/>
      <c r="F587" s="200" t="s">
        <v>19</v>
      </c>
      <c r="G587" s="185"/>
      <c r="H587" s="185"/>
      <c r="I587" s="185"/>
    </row>
    <row r="588" spans="1:11" ht="15.75">
      <c r="A588" s="197" t="s">
        <v>952</v>
      </c>
      <c r="B588" s="302" t="s">
        <v>967</v>
      </c>
      <c r="C588" s="282">
        <v>7</v>
      </c>
      <c r="D588" s="198">
        <f>VALUE(LEFT(A585,3))+INT(VALUE(LEFT(A585,3))/100)*1000</f>
        <v>7708</v>
      </c>
      <c r="E588" s="199">
        <v>100</v>
      </c>
      <c r="F588" s="191">
        <f>G588+H588+I588</f>
        <v>0</v>
      </c>
      <c r="G588" s="247"/>
      <c r="H588" s="247"/>
      <c r="I588" s="247"/>
      <c r="J588" s="2">
        <f ca="1">IF(OFFSET(D588,-2,0,)="Активен",1,0)</f>
        <v>1</v>
      </c>
      <c r="K588" s="314">
        <f>+IF(J588=0,"Избран е неактивен статус на дейността!","")</f>
      </c>
    </row>
    <row r="589" spans="1:11" ht="15.75">
      <c r="A589" s="197" t="s">
        <v>968</v>
      </c>
      <c r="B589" s="302" t="s">
        <v>967</v>
      </c>
      <c r="C589" s="282">
        <v>7</v>
      </c>
      <c r="D589" s="198">
        <f>VALUE(LEFT(A585,3))+INT(VALUE(LEFT(A585,3))/100)*1000</f>
        <v>7708</v>
      </c>
      <c r="E589" s="199">
        <v>8700</v>
      </c>
      <c r="F589" s="191">
        <f>G589+H589+I589</f>
        <v>0</v>
      </c>
      <c r="G589" s="247"/>
      <c r="H589" s="247"/>
      <c r="I589" s="247"/>
      <c r="J589" s="2">
        <f ca="1">IF(OFFSET(D589,-3,0,)="Активен",1,0)</f>
        <v>1</v>
      </c>
      <c r="K589" s="314">
        <f>+IF(J589=0,"Данните за тази дейност няма да участват в рекапитулациите.","")</f>
      </c>
    </row>
    <row r="590" spans="1:9" ht="15.75">
      <c r="A590" s="197"/>
      <c r="B590" s="302"/>
      <c r="C590" s="284"/>
      <c r="D590" s="201"/>
      <c r="E590" s="199"/>
      <c r="F590" s="200" t="s">
        <v>19</v>
      </c>
      <c r="G590" s="185"/>
      <c r="H590" s="185"/>
      <c r="I590" s="185"/>
    </row>
    <row r="591" spans="1:9" ht="15.75">
      <c r="A591" s="221" t="s">
        <v>119</v>
      </c>
      <c r="B591" s="221"/>
      <c r="C591" s="285"/>
      <c r="D591" s="198"/>
      <c r="E591" s="195"/>
      <c r="F591" s="200" t="s">
        <v>19</v>
      </c>
      <c r="G591" s="185"/>
      <c r="H591" s="185"/>
      <c r="I591" s="185"/>
    </row>
    <row r="592" spans="1:9" s="2" customFormat="1" ht="15.75">
      <c r="A592" s="282" t="s">
        <v>975</v>
      </c>
      <c r="B592" s="197"/>
      <c r="C592" s="282"/>
      <c r="D592" s="313" t="s">
        <v>972</v>
      </c>
      <c r="E592" s="199"/>
      <c r="F592" s="200">
        <f>+IF(D592="Неактивен","ДЕЙНОСТТА Е ЗАКРИТА СЧИТАНO OT   →","")</f>
      </c>
      <c r="G592" s="185"/>
      <c r="H592" s="311"/>
      <c r="I592" s="185"/>
    </row>
    <row r="593" spans="1:9" ht="15.75">
      <c r="A593" s="197" t="s">
        <v>5</v>
      </c>
      <c r="B593" s="302"/>
      <c r="C593" s="284"/>
      <c r="D593" s="201"/>
      <c r="E593" s="195"/>
      <c r="F593" s="200" t="s">
        <v>19</v>
      </c>
      <c r="G593" s="185"/>
      <c r="H593" s="185"/>
      <c r="I593" s="185"/>
    </row>
    <row r="594" spans="1:11" ht="15.75">
      <c r="A594" s="197" t="s">
        <v>952</v>
      </c>
      <c r="B594" s="302" t="s">
        <v>967</v>
      </c>
      <c r="C594" s="282">
        <v>7</v>
      </c>
      <c r="D594" s="198">
        <f>VALUE(LEFT(A591,3))+INT(VALUE(LEFT(A591,3))/100)*1000</f>
        <v>7712</v>
      </c>
      <c r="E594" s="199">
        <v>100</v>
      </c>
      <c r="F594" s="191">
        <f>G594+H594+I594</f>
        <v>0</v>
      </c>
      <c r="G594" s="247"/>
      <c r="H594" s="247"/>
      <c r="I594" s="247"/>
      <c r="J594" s="2">
        <f ca="1">IF(OFFSET(D594,-2,0,)="Активен",1,0)</f>
        <v>1</v>
      </c>
      <c r="K594" s="314">
        <f>+IF(J594=0,"Избран е неактивен статус на дейността!","")</f>
      </c>
    </row>
    <row r="595" spans="1:11" ht="15.75">
      <c r="A595" s="197" t="s">
        <v>968</v>
      </c>
      <c r="B595" s="302" t="s">
        <v>967</v>
      </c>
      <c r="C595" s="282">
        <v>7</v>
      </c>
      <c r="D595" s="198">
        <f>VALUE(LEFT(A591,3))+INT(VALUE(LEFT(A591,3))/100)*1000</f>
        <v>7712</v>
      </c>
      <c r="E595" s="199">
        <v>8700</v>
      </c>
      <c r="F595" s="191">
        <f>G595+H595+I595</f>
        <v>0</v>
      </c>
      <c r="G595" s="247"/>
      <c r="H595" s="247"/>
      <c r="I595" s="247"/>
      <c r="J595" s="2">
        <f ca="1">IF(OFFSET(D595,-3,0,)="Активен",1,0)</f>
        <v>1</v>
      </c>
      <c r="K595" s="314">
        <f>+IF(J595=0,"Данните за тази дейност няма да участват в рекапитулациите.","")</f>
      </c>
    </row>
    <row r="596" spans="1:9" ht="15.75">
      <c r="A596" s="193"/>
      <c r="B596" s="193"/>
      <c r="C596" s="282"/>
      <c r="D596" s="194"/>
      <c r="E596" s="195"/>
      <c r="F596" s="200" t="s">
        <v>19</v>
      </c>
      <c r="G596" s="185"/>
      <c r="H596" s="185"/>
      <c r="I596" s="185"/>
    </row>
    <row r="597" spans="1:9" ht="15.75">
      <c r="A597" s="221" t="s">
        <v>120</v>
      </c>
      <c r="B597" s="221"/>
      <c r="C597" s="285"/>
      <c r="D597" s="198"/>
      <c r="E597" s="195"/>
      <c r="F597" s="200" t="s">
        <v>19</v>
      </c>
      <c r="G597" s="185"/>
      <c r="H597" s="185"/>
      <c r="I597" s="185"/>
    </row>
    <row r="598" spans="1:9" s="2" customFormat="1" ht="15.75">
      <c r="A598" s="282" t="s">
        <v>975</v>
      </c>
      <c r="B598" s="197"/>
      <c r="C598" s="282"/>
      <c r="D598" s="313" t="s">
        <v>972</v>
      </c>
      <c r="E598" s="199"/>
      <c r="F598" s="200">
        <f>+IF(D598="Неактивен","ДЕЙНОСТТА Е ЗАКРИТА СЧИТАНO OT   →","")</f>
      </c>
      <c r="G598" s="185"/>
      <c r="H598" s="311"/>
      <c r="I598" s="185"/>
    </row>
    <row r="599" spans="1:9" ht="15.75">
      <c r="A599" s="197" t="s">
        <v>5</v>
      </c>
      <c r="B599" s="197"/>
      <c r="C599" s="282"/>
      <c r="D599" s="198"/>
      <c r="E599" s="195"/>
      <c r="F599" s="200" t="s">
        <v>19</v>
      </c>
      <c r="G599" s="185"/>
      <c r="H599" s="185"/>
      <c r="I599" s="185"/>
    </row>
    <row r="600" spans="1:11" ht="15.75">
      <c r="A600" s="197" t="s">
        <v>952</v>
      </c>
      <c r="B600" s="302" t="s">
        <v>967</v>
      </c>
      <c r="C600" s="282">
        <v>7</v>
      </c>
      <c r="D600" s="198">
        <f>VALUE(LEFT(A597,3))+INT(VALUE(LEFT(A597,3))/100)*1000</f>
        <v>7713</v>
      </c>
      <c r="E600" s="199">
        <v>100</v>
      </c>
      <c r="F600" s="191">
        <f>G600+H600+I600</f>
        <v>0</v>
      </c>
      <c r="G600" s="247"/>
      <c r="H600" s="247"/>
      <c r="I600" s="247"/>
      <c r="J600" s="2">
        <f ca="1">IF(OFFSET(D600,-2,0,)="Активен",1,0)</f>
        <v>1</v>
      </c>
      <c r="K600" s="314">
        <f>+IF(J600=0,"Избран е неактивен статус на дейността!","")</f>
      </c>
    </row>
    <row r="601" spans="1:11" ht="15.75">
      <c r="A601" s="197" t="s">
        <v>968</v>
      </c>
      <c r="B601" s="302" t="s">
        <v>967</v>
      </c>
      <c r="C601" s="282">
        <v>7</v>
      </c>
      <c r="D601" s="198">
        <f>VALUE(LEFT(A597,3))+INT(VALUE(LEFT(A597,3))/100)*1000</f>
        <v>7713</v>
      </c>
      <c r="E601" s="199">
        <v>8700</v>
      </c>
      <c r="F601" s="191">
        <f>G601+H601+I601</f>
        <v>0</v>
      </c>
      <c r="G601" s="247"/>
      <c r="H601" s="247"/>
      <c r="I601" s="247"/>
      <c r="J601" s="2">
        <f ca="1">IF(OFFSET(D601,-3,0,)="Активен",1,0)</f>
        <v>1</v>
      </c>
      <c r="K601" s="314">
        <f>+IF(J601=0,"Данните за тази дейност няма да участват в рекапитулациите.","")</f>
      </c>
    </row>
    <row r="602" spans="1:9" ht="15.75">
      <c r="A602" s="193"/>
      <c r="B602" s="193"/>
      <c r="C602" s="282"/>
      <c r="D602" s="194"/>
      <c r="E602" s="195"/>
      <c r="F602" s="200" t="s">
        <v>19</v>
      </c>
      <c r="G602" s="185"/>
      <c r="H602" s="185"/>
      <c r="I602" s="185"/>
    </row>
    <row r="603" spans="1:9" ht="15.75">
      <c r="A603" s="221" t="s">
        <v>121</v>
      </c>
      <c r="B603" s="221"/>
      <c r="C603" s="285"/>
      <c r="D603" s="198"/>
      <c r="E603" s="195"/>
      <c r="F603" s="200" t="s">
        <v>19</v>
      </c>
      <c r="G603" s="185"/>
      <c r="H603" s="185"/>
      <c r="I603" s="185"/>
    </row>
    <row r="604" spans="1:9" s="2" customFormat="1" ht="15.75">
      <c r="A604" s="282" t="s">
        <v>975</v>
      </c>
      <c r="B604" s="197"/>
      <c r="C604" s="282"/>
      <c r="D604" s="313" t="s">
        <v>972</v>
      </c>
      <c r="E604" s="199"/>
      <c r="F604" s="200">
        <f>+IF(D604="Неактивен","ДЕЙНОСТТА Е ЗАКРИТА СЧИТАНO OT   →","")</f>
      </c>
      <c r="G604" s="185"/>
      <c r="H604" s="311"/>
      <c r="I604" s="185"/>
    </row>
    <row r="605" spans="1:9" ht="15.75">
      <c r="A605" s="197" t="s">
        <v>5</v>
      </c>
      <c r="B605" s="197"/>
      <c r="C605" s="282"/>
      <c r="D605" s="198"/>
      <c r="E605" s="199"/>
      <c r="F605" s="200" t="s">
        <v>19</v>
      </c>
      <c r="G605" s="185"/>
      <c r="H605" s="185"/>
      <c r="I605" s="185"/>
    </row>
    <row r="606" spans="1:11" ht="15.75">
      <c r="A606" s="197" t="s">
        <v>952</v>
      </c>
      <c r="B606" s="302" t="s">
        <v>967</v>
      </c>
      <c r="C606" s="282">
        <v>7</v>
      </c>
      <c r="D606" s="198">
        <f>VALUE(LEFT(A603,3))+INT(VALUE(LEFT(A603,3))/100)*1000</f>
        <v>7714</v>
      </c>
      <c r="E606" s="199">
        <v>100</v>
      </c>
      <c r="F606" s="191">
        <f>G606+H606+I606</f>
        <v>2</v>
      </c>
      <c r="G606" s="247"/>
      <c r="H606" s="247">
        <v>2</v>
      </c>
      <c r="I606" s="247"/>
      <c r="J606" s="2">
        <f ca="1">IF(OFFSET(D606,-2,0,)="Активен",1,0)</f>
        <v>1</v>
      </c>
      <c r="K606" s="314">
        <f>+IF(J606=0,"Избран е неактивен статус на дейността!","")</f>
      </c>
    </row>
    <row r="607" spans="1:11" ht="15.75">
      <c r="A607" s="197" t="s">
        <v>968</v>
      </c>
      <c r="B607" s="302" t="s">
        <v>967</v>
      </c>
      <c r="C607" s="282">
        <v>7</v>
      </c>
      <c r="D607" s="198">
        <f>VALUE(LEFT(A603,3))+INT(VALUE(LEFT(A603,3))/100)*1000</f>
        <v>7714</v>
      </c>
      <c r="E607" s="199">
        <v>8700</v>
      </c>
      <c r="F607" s="191">
        <f>G607+H607+I607</f>
        <v>2</v>
      </c>
      <c r="G607" s="247"/>
      <c r="H607" s="247">
        <v>2</v>
      </c>
      <c r="I607" s="247"/>
      <c r="J607" s="2">
        <f ca="1">IF(OFFSET(D607,-3,0,)="Активен",1,0)</f>
        <v>1</v>
      </c>
      <c r="K607" s="314">
        <f>+IF(J607=0,"Данните за тази дейност няма да участват в рекапитулациите.","")</f>
      </c>
    </row>
    <row r="608" spans="1:9" ht="15.75">
      <c r="A608" s="193"/>
      <c r="B608" s="193"/>
      <c r="C608" s="282"/>
      <c r="D608" s="194"/>
      <c r="E608" s="195"/>
      <c r="F608" s="200" t="s">
        <v>19</v>
      </c>
      <c r="G608" s="185"/>
      <c r="H608" s="185"/>
      <c r="I608" s="185"/>
    </row>
    <row r="609" spans="1:9" ht="31.5">
      <c r="A609" s="221" t="s">
        <v>122</v>
      </c>
      <c r="B609" s="221"/>
      <c r="C609" s="285"/>
      <c r="D609" s="198"/>
      <c r="E609" s="195"/>
      <c r="F609" s="200" t="s">
        <v>19</v>
      </c>
      <c r="G609" s="185"/>
      <c r="H609" s="185"/>
      <c r="I609" s="185"/>
    </row>
    <row r="610" spans="1:9" s="2" customFormat="1" ht="15.75">
      <c r="A610" s="282" t="s">
        <v>975</v>
      </c>
      <c r="B610" s="197"/>
      <c r="C610" s="282"/>
      <c r="D610" s="313" t="s">
        <v>972</v>
      </c>
      <c r="E610" s="199"/>
      <c r="F610" s="200">
        <f>+IF(D610="Неактивен","ДЕЙНОСТТА Е ЗАКРИТА СЧИТАНO OT   →","")</f>
      </c>
      <c r="G610" s="185"/>
      <c r="H610" s="311"/>
      <c r="I610" s="185"/>
    </row>
    <row r="611" spans="1:9" ht="15.75">
      <c r="A611" s="197" t="s">
        <v>5</v>
      </c>
      <c r="B611" s="197"/>
      <c r="C611" s="282"/>
      <c r="D611" s="198"/>
      <c r="E611" s="199"/>
      <c r="F611" s="200" t="s">
        <v>19</v>
      </c>
      <c r="G611" s="185"/>
      <c r="H611" s="185"/>
      <c r="I611" s="185"/>
    </row>
    <row r="612" spans="1:11" ht="15.75">
      <c r="A612" s="197" t="s">
        <v>952</v>
      </c>
      <c r="B612" s="302" t="s">
        <v>967</v>
      </c>
      <c r="C612" s="282">
        <v>7</v>
      </c>
      <c r="D612" s="198">
        <f>VALUE(LEFT(A609,3))+INT(VALUE(LEFT(A609,3))/100)*1000</f>
        <v>7718</v>
      </c>
      <c r="E612" s="199">
        <v>100</v>
      </c>
      <c r="F612" s="191">
        <f>G612+H612+I612</f>
        <v>0</v>
      </c>
      <c r="G612" s="247"/>
      <c r="H612" s="247"/>
      <c r="I612" s="247"/>
      <c r="J612" s="2">
        <f ca="1">IF(OFFSET(D612,-2,0,)="Активен",1,0)</f>
        <v>1</v>
      </c>
      <c r="K612" s="314">
        <f>+IF(J612=0,"Избран е неактивен статус на дейността!","")</f>
      </c>
    </row>
    <row r="613" spans="1:11" ht="15.75">
      <c r="A613" s="197" t="s">
        <v>968</v>
      </c>
      <c r="B613" s="302" t="s">
        <v>967</v>
      </c>
      <c r="C613" s="282">
        <v>7</v>
      </c>
      <c r="D613" s="198">
        <f>VALUE(LEFT(A609,3))+INT(VALUE(LEFT(A609,3))/100)*1000</f>
        <v>7718</v>
      </c>
      <c r="E613" s="199">
        <v>8700</v>
      </c>
      <c r="F613" s="191">
        <f>G613+H613+I613</f>
        <v>0</v>
      </c>
      <c r="G613" s="247"/>
      <c r="H613" s="247"/>
      <c r="I613" s="247"/>
      <c r="J613" s="2">
        <f ca="1">IF(OFFSET(D613,-3,0,)="Активен",1,0)</f>
        <v>1</v>
      </c>
      <c r="K613" s="314">
        <f>+IF(J613=0,"Данните за тази дейност няма да участват в рекапитулациите.","")</f>
      </c>
    </row>
    <row r="614" spans="1:9" ht="15.75">
      <c r="A614" s="197"/>
      <c r="B614" s="197"/>
      <c r="C614" s="282"/>
      <c r="D614" s="198"/>
      <c r="E614" s="199"/>
      <c r="F614" s="200" t="s">
        <v>19</v>
      </c>
      <c r="G614" s="185"/>
      <c r="H614" s="185"/>
      <c r="I614" s="185"/>
    </row>
    <row r="615" spans="1:9" ht="15.75">
      <c r="A615" s="221" t="s">
        <v>949</v>
      </c>
      <c r="B615" s="221"/>
      <c r="C615" s="285"/>
      <c r="D615" s="198"/>
      <c r="E615" s="195"/>
      <c r="F615" s="200" t="s">
        <v>19</v>
      </c>
      <c r="G615" s="185"/>
      <c r="H615" s="185"/>
      <c r="I615" s="185"/>
    </row>
    <row r="616" spans="1:9" s="2" customFormat="1" ht="15.75">
      <c r="A616" s="282" t="s">
        <v>975</v>
      </c>
      <c r="B616" s="197"/>
      <c r="C616" s="282"/>
      <c r="D616" s="313" t="s">
        <v>972</v>
      </c>
      <c r="E616" s="199"/>
      <c r="F616" s="200">
        <f>+IF(D616="Неактивен","ДЕЙНОСТТА Е ЗАКРИТА СЧИТАНO OT   →","")</f>
      </c>
      <c r="G616" s="185"/>
      <c r="H616" s="311"/>
      <c r="I616" s="185"/>
    </row>
    <row r="617" spans="1:9" ht="15.75">
      <c r="A617" s="197" t="s">
        <v>5</v>
      </c>
      <c r="B617" s="197"/>
      <c r="C617" s="282"/>
      <c r="D617" s="198"/>
      <c r="E617" s="199"/>
      <c r="F617" s="200" t="s">
        <v>19</v>
      </c>
      <c r="G617" s="185"/>
      <c r="H617" s="185"/>
      <c r="I617" s="185"/>
    </row>
    <row r="618" spans="1:11" ht="15.75">
      <c r="A618" s="197" t="s">
        <v>952</v>
      </c>
      <c r="B618" s="302" t="s">
        <v>967</v>
      </c>
      <c r="C618" s="282">
        <v>7</v>
      </c>
      <c r="D618" s="198">
        <f>VALUE(LEFT(A615,3))+INT(VALUE(LEFT(A615,3))/100)*1000</f>
        <v>7719</v>
      </c>
      <c r="E618" s="199">
        <v>100</v>
      </c>
      <c r="F618" s="191">
        <f>G618+H618+I618</f>
        <v>0</v>
      </c>
      <c r="G618" s="247"/>
      <c r="H618" s="247"/>
      <c r="I618" s="247"/>
      <c r="J618" s="2">
        <f ca="1">IF(OFFSET(D618,-2,0,)="Активен",1,0)</f>
        <v>1</v>
      </c>
      <c r="K618" s="314">
        <f>+IF(J618=0,"Избран е неактивен статус на дейността!","")</f>
      </c>
    </row>
    <row r="619" spans="1:11" ht="15.75">
      <c r="A619" s="197" t="s">
        <v>968</v>
      </c>
      <c r="B619" s="302" t="s">
        <v>967</v>
      </c>
      <c r="C619" s="282">
        <v>7</v>
      </c>
      <c r="D619" s="198">
        <f>VALUE(LEFT(A615,3))+INT(VALUE(LEFT(A615,3))/100)*1000</f>
        <v>7719</v>
      </c>
      <c r="E619" s="199">
        <v>8700</v>
      </c>
      <c r="F619" s="191">
        <f>G619+H619+I619</f>
        <v>0</v>
      </c>
      <c r="G619" s="247"/>
      <c r="H619" s="247"/>
      <c r="I619" s="247"/>
      <c r="J619" s="2">
        <f ca="1">IF(OFFSET(D619,-3,0,)="Активен",1,0)</f>
        <v>1</v>
      </c>
      <c r="K619" s="314">
        <f>+IF(J619=0,"Данните за тази дейност няма да участват в рекапитулациите.","")</f>
      </c>
    </row>
    <row r="620" spans="1:9" ht="15.75">
      <c r="A620" s="197"/>
      <c r="B620" s="197"/>
      <c r="C620" s="282"/>
      <c r="D620" s="198"/>
      <c r="E620" s="199"/>
      <c r="F620" s="200"/>
      <c r="G620" s="185"/>
      <c r="H620" s="185"/>
      <c r="I620" s="185"/>
    </row>
    <row r="621" spans="1:9" ht="15.75">
      <c r="A621" s="221" t="s">
        <v>950</v>
      </c>
      <c r="B621" s="221"/>
      <c r="C621" s="285"/>
      <c r="D621" s="198"/>
      <c r="E621" s="195"/>
      <c r="F621" s="200" t="s">
        <v>19</v>
      </c>
      <c r="G621" s="185"/>
      <c r="H621" s="185"/>
      <c r="I621" s="185"/>
    </row>
    <row r="622" spans="1:9" s="2" customFormat="1" ht="15.75">
      <c r="A622" s="282" t="s">
        <v>975</v>
      </c>
      <c r="B622" s="197"/>
      <c r="C622" s="282"/>
      <c r="D622" s="313" t="s">
        <v>972</v>
      </c>
      <c r="E622" s="199"/>
      <c r="F622" s="200">
        <f>+IF(D622="Неактивен","ДЕЙНОСТТА Е ЗАКРИТА СЧИТАНO OT   →","")</f>
      </c>
      <c r="G622" s="185"/>
      <c r="H622" s="311"/>
      <c r="I622" s="185"/>
    </row>
    <row r="623" spans="1:9" ht="15.75">
      <c r="A623" s="197" t="s">
        <v>5</v>
      </c>
      <c r="B623" s="197"/>
      <c r="C623" s="282"/>
      <c r="D623" s="198"/>
      <c r="E623" s="199"/>
      <c r="F623" s="200" t="s">
        <v>19</v>
      </c>
      <c r="G623" s="185"/>
      <c r="H623" s="185"/>
      <c r="I623" s="185"/>
    </row>
    <row r="624" spans="1:11" ht="15.75">
      <c r="A624" s="197" t="s">
        <v>952</v>
      </c>
      <c r="B624" s="302" t="s">
        <v>967</v>
      </c>
      <c r="C624" s="282">
        <v>7</v>
      </c>
      <c r="D624" s="198">
        <f>VALUE(LEFT(A621,3))+INT(VALUE(LEFT(A621,3))/100)*1000</f>
        <v>7732</v>
      </c>
      <c r="E624" s="199">
        <v>100</v>
      </c>
      <c r="F624" s="191">
        <f>G624+H624+I624</f>
        <v>0</v>
      </c>
      <c r="G624" s="247"/>
      <c r="H624" s="247"/>
      <c r="I624" s="247"/>
      <c r="J624" s="2">
        <f ca="1">IF(OFFSET(D624,-2,0,)="Активен",1,0)</f>
        <v>1</v>
      </c>
      <c r="K624" s="314">
        <f>+IF(J624=0,"Избран е неактивен статус на дейността!","")</f>
      </c>
    </row>
    <row r="625" spans="1:11" ht="15.75">
      <c r="A625" s="197" t="s">
        <v>968</v>
      </c>
      <c r="B625" s="302" t="s">
        <v>967</v>
      </c>
      <c r="C625" s="282">
        <v>7</v>
      </c>
      <c r="D625" s="198">
        <f>VALUE(LEFT(A621,3))+INT(VALUE(LEFT(A621,3))/100)*1000</f>
        <v>7732</v>
      </c>
      <c r="E625" s="199">
        <v>8700</v>
      </c>
      <c r="F625" s="191">
        <f>G625+H625+I625</f>
        <v>0</v>
      </c>
      <c r="G625" s="247"/>
      <c r="H625" s="247"/>
      <c r="I625" s="247"/>
      <c r="J625" s="2">
        <f ca="1">IF(OFFSET(D625,-3,0,)="Активен",1,0)</f>
        <v>1</v>
      </c>
      <c r="K625" s="314">
        <f>+IF(J625=0,"Данните за тази дейност няма да участват в рекапитулациите.","")</f>
      </c>
    </row>
    <row r="626" spans="1:9" ht="15.75">
      <c r="A626" s="197"/>
      <c r="B626" s="197"/>
      <c r="C626" s="282"/>
      <c r="D626" s="198"/>
      <c r="E626" s="199"/>
      <c r="F626" s="200"/>
      <c r="G626" s="185"/>
      <c r="H626" s="185"/>
      <c r="I626" s="185"/>
    </row>
    <row r="627" spans="1:9" ht="15.75">
      <c r="A627" s="221" t="s">
        <v>123</v>
      </c>
      <c r="B627" s="221"/>
      <c r="C627" s="285"/>
      <c r="D627" s="198"/>
      <c r="E627" s="195"/>
      <c r="F627" s="200" t="s">
        <v>19</v>
      </c>
      <c r="G627" s="185"/>
      <c r="H627" s="185"/>
      <c r="I627" s="185"/>
    </row>
    <row r="628" spans="1:9" s="2" customFormat="1" ht="15.75">
      <c r="A628" s="282" t="s">
        <v>975</v>
      </c>
      <c r="B628" s="197"/>
      <c r="C628" s="282"/>
      <c r="D628" s="313" t="s">
        <v>972</v>
      </c>
      <c r="E628" s="199"/>
      <c r="F628" s="200">
        <f>+IF(D628="Неактивен","ДЕЙНОСТТА Е ЗАКРИТА СЧИТАНO OT   →","")</f>
      </c>
      <c r="G628" s="185"/>
      <c r="H628" s="311"/>
      <c r="I628" s="185"/>
    </row>
    <row r="629" spans="1:9" ht="15.75">
      <c r="A629" s="197" t="s">
        <v>5</v>
      </c>
      <c r="B629" s="197"/>
      <c r="C629" s="282"/>
      <c r="D629" s="198"/>
      <c r="E629" s="199"/>
      <c r="F629" s="200" t="s">
        <v>19</v>
      </c>
      <c r="G629" s="185"/>
      <c r="H629" s="185"/>
      <c r="I629" s="185"/>
    </row>
    <row r="630" spans="1:11" ht="15.75">
      <c r="A630" s="197" t="s">
        <v>952</v>
      </c>
      <c r="B630" s="302" t="s">
        <v>967</v>
      </c>
      <c r="C630" s="282">
        <v>7</v>
      </c>
      <c r="D630" s="198">
        <f>VALUE(LEFT(A627,3))+INT(VALUE(LEFT(A627,3))/100)*1000</f>
        <v>7735</v>
      </c>
      <c r="E630" s="199">
        <v>100</v>
      </c>
      <c r="F630" s="191">
        <f>G630+H630+I630</f>
        <v>0</v>
      </c>
      <c r="G630" s="247"/>
      <c r="H630" s="247"/>
      <c r="I630" s="247"/>
      <c r="J630" s="2">
        <f ca="1">IF(OFFSET(D630,-2,0,)="Активен",1,0)</f>
        <v>1</v>
      </c>
      <c r="K630" s="314">
        <f>+IF(J630=0,"Избран е неактивен статус на дейността!","")</f>
      </c>
    </row>
    <row r="631" spans="1:11" ht="15.75">
      <c r="A631" s="197" t="s">
        <v>968</v>
      </c>
      <c r="B631" s="302" t="s">
        <v>967</v>
      </c>
      <c r="C631" s="282">
        <v>7</v>
      </c>
      <c r="D631" s="198">
        <f>VALUE(LEFT(A627,3))+INT(VALUE(LEFT(A627,3))/100)*1000</f>
        <v>7735</v>
      </c>
      <c r="E631" s="199">
        <v>8700</v>
      </c>
      <c r="F631" s="191">
        <f>G631+H631+I631</f>
        <v>0</v>
      </c>
      <c r="G631" s="247"/>
      <c r="H631" s="247"/>
      <c r="I631" s="247"/>
      <c r="J631" s="2">
        <f ca="1">IF(OFFSET(D631,-3,0,)="Активен",1,0)</f>
        <v>1</v>
      </c>
      <c r="K631" s="314">
        <f>+IF(J631=0,"Данните за тази дейност няма да участват в рекапитулациите.","")</f>
      </c>
    </row>
    <row r="632" spans="1:9" ht="15.75">
      <c r="A632" s="193"/>
      <c r="B632" s="193"/>
      <c r="C632" s="282"/>
      <c r="D632" s="194"/>
      <c r="E632" s="195"/>
      <c r="F632" s="200" t="s">
        <v>19</v>
      </c>
      <c r="G632" s="185"/>
      <c r="H632" s="185"/>
      <c r="I632" s="185"/>
    </row>
    <row r="633" spans="1:9" ht="15.75">
      <c r="A633" s="222" t="s">
        <v>124</v>
      </c>
      <c r="B633" s="222"/>
      <c r="C633" s="285"/>
      <c r="D633" s="218"/>
      <c r="E633" s="195"/>
      <c r="F633" s="200" t="s">
        <v>19</v>
      </c>
      <c r="G633" s="185"/>
      <c r="H633" s="185"/>
      <c r="I633" s="185"/>
    </row>
    <row r="634" spans="1:9" s="2" customFormat="1" ht="15.75">
      <c r="A634" s="282" t="s">
        <v>975</v>
      </c>
      <c r="B634" s="197"/>
      <c r="C634" s="282"/>
      <c r="D634" s="313" t="s">
        <v>972</v>
      </c>
      <c r="E634" s="199"/>
      <c r="F634" s="200">
        <f>+IF(D634="Неактивен","ДЕЙНОСТТА Е ЗАКРИТА СЧИТАНO OT   →","")</f>
      </c>
      <c r="G634" s="185"/>
      <c r="H634" s="311"/>
      <c r="I634" s="185"/>
    </row>
    <row r="635" spans="1:9" ht="15.75">
      <c r="A635" s="197" t="s">
        <v>5</v>
      </c>
      <c r="B635" s="197"/>
      <c r="C635" s="282"/>
      <c r="D635" s="198"/>
      <c r="E635" s="199"/>
      <c r="F635" s="200" t="s">
        <v>19</v>
      </c>
      <c r="G635" s="185"/>
      <c r="H635" s="185"/>
      <c r="I635" s="185"/>
    </row>
    <row r="636" spans="1:11" ht="15.75">
      <c r="A636" s="197" t="s">
        <v>952</v>
      </c>
      <c r="B636" s="302" t="s">
        <v>967</v>
      </c>
      <c r="C636" s="282">
        <v>7</v>
      </c>
      <c r="D636" s="198">
        <f>VALUE(LEFT(A633,3))+INT(VALUE(LEFT(A633,3))/100)*1000</f>
        <v>7736</v>
      </c>
      <c r="E636" s="199">
        <v>100</v>
      </c>
      <c r="F636" s="191">
        <f>G636+H636+I636</f>
        <v>0</v>
      </c>
      <c r="G636" s="247"/>
      <c r="H636" s="247"/>
      <c r="I636" s="247"/>
      <c r="J636" s="2">
        <f ca="1">IF(OFFSET(D636,-2,0,)="Активен",1,0)</f>
        <v>1</v>
      </c>
      <c r="K636" s="314">
        <f>+IF(J636=0,"Избран е неактивен статус на дейността!","")</f>
      </c>
    </row>
    <row r="637" spans="1:11" ht="15.75">
      <c r="A637" s="197" t="s">
        <v>968</v>
      </c>
      <c r="B637" s="302" t="s">
        <v>967</v>
      </c>
      <c r="C637" s="282">
        <v>7</v>
      </c>
      <c r="D637" s="198">
        <f>VALUE(LEFT(A633,3))+INT(VALUE(LEFT(A633,3))/100)*1000</f>
        <v>7736</v>
      </c>
      <c r="E637" s="199">
        <v>8700</v>
      </c>
      <c r="F637" s="191">
        <f>G637+H637+I637</f>
        <v>0</v>
      </c>
      <c r="G637" s="247"/>
      <c r="H637" s="247"/>
      <c r="I637" s="247"/>
      <c r="J637" s="2">
        <f ca="1">IF(OFFSET(D637,-3,0,)="Активен",1,0)</f>
        <v>1</v>
      </c>
      <c r="K637" s="314">
        <f>+IF(J637=0,"Данните за тази дейност няма да участват в рекапитулациите.","")</f>
      </c>
    </row>
    <row r="638" spans="1:9" ht="15.75">
      <c r="A638" s="193"/>
      <c r="B638" s="193"/>
      <c r="C638" s="282"/>
      <c r="D638" s="194"/>
      <c r="E638" s="195"/>
      <c r="F638" s="200" t="s">
        <v>19</v>
      </c>
      <c r="G638" s="185"/>
      <c r="H638" s="185"/>
      <c r="I638" s="185"/>
    </row>
    <row r="639" spans="1:9" ht="15.75">
      <c r="A639" s="221" t="s">
        <v>125</v>
      </c>
      <c r="B639" s="221"/>
      <c r="C639" s="285"/>
      <c r="D639" s="198"/>
      <c r="E639" s="199"/>
      <c r="F639" s="200" t="s">
        <v>19</v>
      </c>
      <c r="G639" s="185"/>
      <c r="H639" s="185"/>
      <c r="I639" s="185"/>
    </row>
    <row r="640" spans="1:9" s="2" customFormat="1" ht="15.75">
      <c r="A640" s="282" t="s">
        <v>975</v>
      </c>
      <c r="B640" s="197"/>
      <c r="C640" s="282"/>
      <c r="D640" s="313" t="s">
        <v>972</v>
      </c>
      <c r="E640" s="199"/>
      <c r="F640" s="200">
        <f>+IF(D640="Неактивен","ДЕЙНОСТТА Е ЗАКРИТА СЧИТАНO OT   →","")</f>
      </c>
      <c r="G640" s="185"/>
      <c r="H640" s="311"/>
      <c r="I640" s="185"/>
    </row>
    <row r="641" spans="1:9" ht="15.75">
      <c r="A641" s="197" t="s">
        <v>5</v>
      </c>
      <c r="B641" s="197"/>
      <c r="C641" s="282"/>
      <c r="D641" s="198"/>
      <c r="E641" s="199"/>
      <c r="F641" s="200" t="s">
        <v>19</v>
      </c>
      <c r="G641" s="185"/>
      <c r="H641" s="185"/>
      <c r="I641" s="185"/>
    </row>
    <row r="642" spans="1:11" ht="15.75">
      <c r="A642" s="197" t="s">
        <v>952</v>
      </c>
      <c r="B642" s="302" t="s">
        <v>967</v>
      </c>
      <c r="C642" s="282">
        <v>7</v>
      </c>
      <c r="D642" s="198">
        <f>VALUE(LEFT(A639,3))+INT(VALUE(LEFT(A639,3))/100)*1000</f>
        <v>7737</v>
      </c>
      <c r="E642" s="199">
        <v>100</v>
      </c>
      <c r="F642" s="191">
        <f>G642+H642+I642</f>
        <v>0</v>
      </c>
      <c r="G642" s="247"/>
      <c r="H642" s="247"/>
      <c r="I642" s="247"/>
      <c r="J642" s="2">
        <f ca="1">IF(OFFSET(D642,-2,0,)="Активен",1,0)</f>
        <v>1</v>
      </c>
      <c r="K642" s="314">
        <f>+IF(J642=0,"Избран е неактивен статус на дейността!","")</f>
      </c>
    </row>
    <row r="643" spans="1:11" ht="15.75">
      <c r="A643" s="197" t="s">
        <v>968</v>
      </c>
      <c r="B643" s="302" t="s">
        <v>967</v>
      </c>
      <c r="C643" s="282">
        <v>7</v>
      </c>
      <c r="D643" s="198">
        <f>VALUE(LEFT(A639,3))+INT(VALUE(LEFT(A639,3))/100)*1000</f>
        <v>7737</v>
      </c>
      <c r="E643" s="199">
        <v>8700</v>
      </c>
      <c r="F643" s="191">
        <f>G643+H643+I643</f>
        <v>0</v>
      </c>
      <c r="G643" s="247"/>
      <c r="H643" s="247"/>
      <c r="I643" s="247"/>
      <c r="J643" s="2">
        <f ca="1">IF(OFFSET(D643,-3,0,)="Активен",1,0)</f>
        <v>1</v>
      </c>
      <c r="K643" s="314">
        <f>+IF(J643=0,"Данните за тази дейност няма да участват в рекапитулациите.","")</f>
      </c>
    </row>
    <row r="644" spans="1:9" ht="15.75">
      <c r="A644" s="193"/>
      <c r="B644" s="302"/>
      <c r="C644" s="282"/>
      <c r="D644" s="194"/>
      <c r="E644" s="195"/>
      <c r="F644" s="200" t="s">
        <v>19</v>
      </c>
      <c r="G644" s="185"/>
      <c r="H644" s="185"/>
      <c r="I644" s="185"/>
    </row>
    <row r="645" spans="1:9" ht="15.75">
      <c r="A645" s="221" t="s">
        <v>126</v>
      </c>
      <c r="B645" s="221"/>
      <c r="C645" s="285"/>
      <c r="D645" s="198"/>
      <c r="E645" s="195"/>
      <c r="F645" s="200" t="s">
        <v>19</v>
      </c>
      <c r="G645" s="185"/>
      <c r="H645" s="185"/>
      <c r="I645" s="185"/>
    </row>
    <row r="646" spans="1:9" s="2" customFormat="1" ht="15.75">
      <c r="A646" s="282" t="s">
        <v>975</v>
      </c>
      <c r="B646" s="197"/>
      <c r="C646" s="282"/>
      <c r="D646" s="313" t="s">
        <v>972</v>
      </c>
      <c r="E646" s="199"/>
      <c r="F646" s="200">
        <f>+IF(D646="Неактивен","ДЕЙНОСТТА Е ЗАКРИТА СЧИТАНO OT   →","")</f>
      </c>
      <c r="G646" s="185"/>
      <c r="H646" s="311"/>
      <c r="I646" s="185"/>
    </row>
    <row r="647" spans="1:9" ht="15.75">
      <c r="A647" s="197" t="s">
        <v>5</v>
      </c>
      <c r="B647" s="197"/>
      <c r="C647" s="282"/>
      <c r="D647" s="198"/>
      <c r="E647" s="199"/>
      <c r="F647" s="200" t="s">
        <v>19</v>
      </c>
      <c r="G647" s="185"/>
      <c r="H647" s="185"/>
      <c r="I647" s="185"/>
    </row>
    <row r="648" spans="1:11" ht="15.75">
      <c r="A648" s="197" t="s">
        <v>952</v>
      </c>
      <c r="B648" s="302" t="s">
        <v>967</v>
      </c>
      <c r="C648" s="282">
        <v>7</v>
      </c>
      <c r="D648" s="198">
        <f>VALUE(LEFT(A645,3))+INT(VALUE(LEFT(A645,3))/100)*1000</f>
        <v>7738</v>
      </c>
      <c r="E648" s="199">
        <v>100</v>
      </c>
      <c r="F648" s="191">
        <f>G648+H648+I648</f>
        <v>0</v>
      </c>
      <c r="G648" s="247"/>
      <c r="H648" s="247"/>
      <c r="I648" s="247"/>
      <c r="J648" s="2">
        <f ca="1">IF(OFFSET(D648,-2,0,)="Активен",1,0)</f>
        <v>1</v>
      </c>
      <c r="K648" s="314">
        <f>+IF(J648=0,"Избран е неактивен статус на дейността!","")</f>
      </c>
    </row>
    <row r="649" spans="1:11" ht="15.75">
      <c r="A649" s="197" t="s">
        <v>968</v>
      </c>
      <c r="B649" s="302" t="s">
        <v>967</v>
      </c>
      <c r="C649" s="282">
        <v>7</v>
      </c>
      <c r="D649" s="198">
        <f>VALUE(LEFT(A645,3))+INT(VALUE(LEFT(A645,3))/100)*1000</f>
        <v>7738</v>
      </c>
      <c r="E649" s="199">
        <v>8700</v>
      </c>
      <c r="F649" s="191">
        <f>G649+H649+I649</f>
        <v>0</v>
      </c>
      <c r="G649" s="247"/>
      <c r="H649" s="247"/>
      <c r="I649" s="247"/>
      <c r="J649" s="2">
        <f ca="1">IF(OFFSET(D649,-3,0,)="Активен",1,0)</f>
        <v>1</v>
      </c>
      <c r="K649" s="314">
        <f>+IF(J649=0,"Данните за тази дейност няма да участват в рекапитулациите.","")</f>
      </c>
    </row>
    <row r="650" spans="1:9" ht="15.75">
      <c r="A650" s="193"/>
      <c r="B650" s="193"/>
      <c r="C650" s="282"/>
      <c r="D650" s="194"/>
      <c r="E650" s="195"/>
      <c r="F650" s="200" t="s">
        <v>19</v>
      </c>
      <c r="G650" s="185"/>
      <c r="H650" s="185"/>
      <c r="I650" s="185"/>
    </row>
    <row r="651" spans="1:9" ht="47.25">
      <c r="A651" s="221" t="s">
        <v>127</v>
      </c>
      <c r="B651" s="221"/>
      <c r="C651" s="285"/>
      <c r="D651" s="198"/>
      <c r="E651" s="195"/>
      <c r="F651" s="200" t="s">
        <v>19</v>
      </c>
      <c r="G651" s="185"/>
      <c r="H651" s="185"/>
      <c r="I651" s="185"/>
    </row>
    <row r="652" spans="1:9" s="2" customFormat="1" ht="15.75">
      <c r="A652" s="282" t="s">
        <v>975</v>
      </c>
      <c r="B652" s="197"/>
      <c r="C652" s="282"/>
      <c r="D652" s="313" t="s">
        <v>972</v>
      </c>
      <c r="E652" s="199"/>
      <c r="F652" s="200">
        <f>+IF(D652="Неактивен","ДЕЙНОСТТА Е ЗАКРИТА СЧИТАНO OT   →","")</f>
      </c>
      <c r="G652" s="185"/>
      <c r="H652" s="311"/>
      <c r="I652" s="185"/>
    </row>
    <row r="653" spans="1:9" ht="15.75">
      <c r="A653" s="197" t="s">
        <v>5</v>
      </c>
      <c r="B653" s="197"/>
      <c r="C653" s="282"/>
      <c r="D653" s="198"/>
      <c r="E653" s="199"/>
      <c r="F653" s="200" t="s">
        <v>19</v>
      </c>
      <c r="G653" s="185"/>
      <c r="H653" s="185"/>
      <c r="I653" s="185"/>
    </row>
    <row r="654" spans="1:11" ht="15.75">
      <c r="A654" s="197" t="s">
        <v>952</v>
      </c>
      <c r="B654" s="302" t="s">
        <v>967</v>
      </c>
      <c r="C654" s="282">
        <v>7</v>
      </c>
      <c r="D654" s="198">
        <f>VALUE(LEFT(A651,3))+INT(VALUE(LEFT(A651,3))/100)*1000</f>
        <v>7739</v>
      </c>
      <c r="E654" s="199">
        <v>100</v>
      </c>
      <c r="F654" s="191">
        <f>G654+H654+I654</f>
        <v>0</v>
      </c>
      <c r="G654" s="247"/>
      <c r="H654" s="247"/>
      <c r="I654" s="247"/>
      <c r="J654" s="2">
        <f ca="1">IF(OFFSET(D654,-2,0,)="Активен",1,0)</f>
        <v>1</v>
      </c>
      <c r="K654" s="314">
        <f>+IF(J654=0,"Избран е неактивен статус на дейността!","")</f>
      </c>
    </row>
    <row r="655" spans="1:11" ht="15.75">
      <c r="A655" s="197" t="s">
        <v>968</v>
      </c>
      <c r="B655" s="302" t="s">
        <v>967</v>
      </c>
      <c r="C655" s="282">
        <v>7</v>
      </c>
      <c r="D655" s="198">
        <f>VALUE(LEFT(A651,3))+INT(VALUE(LEFT(A651,3))/100)*1000</f>
        <v>7739</v>
      </c>
      <c r="E655" s="199">
        <v>8700</v>
      </c>
      <c r="F655" s="191">
        <f>G655+H655+I655</f>
        <v>0</v>
      </c>
      <c r="G655" s="247"/>
      <c r="H655" s="247"/>
      <c r="I655" s="247"/>
      <c r="J655" s="2">
        <f ca="1">IF(OFFSET(D655,-3,0,)="Активен",1,0)</f>
        <v>1</v>
      </c>
      <c r="K655" s="314">
        <f>+IF(J655=0,"Данните за тази дейност няма да участват в рекапитулациите.","")</f>
      </c>
    </row>
    <row r="656" spans="1:9" ht="15.75">
      <c r="A656" s="193"/>
      <c r="B656" s="193"/>
      <c r="C656" s="282"/>
      <c r="D656" s="194"/>
      <c r="E656" s="195"/>
      <c r="F656" s="200" t="s">
        <v>19</v>
      </c>
      <c r="G656" s="185"/>
      <c r="H656" s="185"/>
      <c r="I656" s="185"/>
    </row>
    <row r="657" spans="1:9" ht="31.5">
      <c r="A657" s="221" t="s">
        <v>128</v>
      </c>
      <c r="B657" s="221"/>
      <c r="C657" s="285"/>
      <c r="D657" s="198"/>
      <c r="E657" s="199"/>
      <c r="F657" s="200" t="s">
        <v>19</v>
      </c>
      <c r="G657" s="185"/>
      <c r="H657" s="185"/>
      <c r="I657" s="185"/>
    </row>
    <row r="658" spans="1:9" s="2" customFormat="1" ht="15.75">
      <c r="A658" s="282" t="s">
        <v>975</v>
      </c>
      <c r="B658" s="197"/>
      <c r="C658" s="282"/>
      <c r="D658" s="313" t="s">
        <v>972</v>
      </c>
      <c r="E658" s="199"/>
      <c r="F658" s="200">
        <f>+IF(D658="Неактивен","ДЕЙНОСТТА Е ЗАКРИТА СЧИТАНO OT   →","")</f>
      </c>
      <c r="G658" s="185"/>
      <c r="H658" s="311"/>
      <c r="I658" s="185"/>
    </row>
    <row r="659" spans="1:9" ht="15.75">
      <c r="A659" s="197" t="s">
        <v>5</v>
      </c>
      <c r="B659" s="197"/>
      <c r="C659" s="282"/>
      <c r="D659" s="198"/>
      <c r="E659" s="199"/>
      <c r="F659" s="200" t="s">
        <v>19</v>
      </c>
      <c r="G659" s="185"/>
      <c r="H659" s="185"/>
      <c r="I659" s="185"/>
    </row>
    <row r="660" spans="1:11" ht="15.75">
      <c r="A660" s="197" t="s">
        <v>952</v>
      </c>
      <c r="B660" s="302" t="s">
        <v>967</v>
      </c>
      <c r="C660" s="282">
        <v>7</v>
      </c>
      <c r="D660" s="198">
        <f>VALUE(LEFT(A657,3))+INT(VALUE(LEFT(A657,3))/100)*1000</f>
        <v>7740</v>
      </c>
      <c r="E660" s="199">
        <v>100</v>
      </c>
      <c r="F660" s="191">
        <f>G660+H660+I660</f>
        <v>0</v>
      </c>
      <c r="G660" s="247"/>
      <c r="H660" s="247"/>
      <c r="I660" s="247"/>
      <c r="J660" s="2">
        <f ca="1">IF(OFFSET(D660,-2,0,)="Активен",1,0)</f>
        <v>1</v>
      </c>
      <c r="K660" s="314">
        <f>+IF(J660=0,"Избран е неактивен статус на дейността!","")</f>
      </c>
    </row>
    <row r="661" spans="1:11" ht="15.75">
      <c r="A661" s="197" t="s">
        <v>968</v>
      </c>
      <c r="B661" s="302" t="s">
        <v>967</v>
      </c>
      <c r="C661" s="282">
        <v>7</v>
      </c>
      <c r="D661" s="198">
        <f>VALUE(LEFT(A657,3))+INT(VALUE(LEFT(A657,3))/100)*1000</f>
        <v>7740</v>
      </c>
      <c r="E661" s="199">
        <v>8700</v>
      </c>
      <c r="F661" s="191">
        <f>G661+H661+I661</f>
        <v>0</v>
      </c>
      <c r="G661" s="247"/>
      <c r="H661" s="247"/>
      <c r="I661" s="247"/>
      <c r="J661" s="2">
        <f ca="1">IF(OFFSET(D661,-3,0,)="Активен",1,0)</f>
        <v>1</v>
      </c>
      <c r="K661" s="314">
        <f>+IF(J661=0,"Данните за тази дейност няма да участват в рекапитулациите.","")</f>
      </c>
    </row>
    <row r="662" spans="1:9" ht="15.75">
      <c r="A662" s="193"/>
      <c r="B662" s="193"/>
      <c r="C662" s="282"/>
      <c r="D662" s="194"/>
      <c r="E662" s="195"/>
      <c r="F662" s="200" t="s">
        <v>19</v>
      </c>
      <c r="G662" s="185"/>
      <c r="H662" s="185"/>
      <c r="I662" s="185"/>
    </row>
    <row r="663" spans="1:9" ht="15.75">
      <c r="A663" s="221" t="s">
        <v>129</v>
      </c>
      <c r="B663" s="221"/>
      <c r="C663" s="285"/>
      <c r="D663" s="198"/>
      <c r="E663" s="195"/>
      <c r="F663" s="200" t="s">
        <v>19</v>
      </c>
      <c r="G663" s="185"/>
      <c r="H663" s="185"/>
      <c r="I663" s="185"/>
    </row>
    <row r="664" spans="1:9" s="2" customFormat="1" ht="15.75">
      <c r="A664" s="282" t="s">
        <v>975</v>
      </c>
      <c r="B664" s="197"/>
      <c r="C664" s="282"/>
      <c r="D664" s="313" t="s">
        <v>972</v>
      </c>
      <c r="E664" s="199"/>
      <c r="F664" s="200">
        <f>+IF(D664="Неактивен","ДЕЙНОСТТА Е ЗАКРИТА СЧИТАНO OT   →","")</f>
      </c>
      <c r="G664" s="185"/>
      <c r="H664" s="311"/>
      <c r="I664" s="185"/>
    </row>
    <row r="665" spans="1:9" ht="15.75">
      <c r="A665" s="197" t="s">
        <v>5</v>
      </c>
      <c r="B665" s="197"/>
      <c r="C665" s="282"/>
      <c r="D665" s="198"/>
      <c r="E665" s="199"/>
      <c r="F665" s="200" t="s">
        <v>19</v>
      </c>
      <c r="G665" s="185"/>
      <c r="H665" s="185"/>
      <c r="I665" s="185"/>
    </row>
    <row r="666" spans="1:11" ht="15.75">
      <c r="A666" s="197" t="s">
        <v>952</v>
      </c>
      <c r="B666" s="302" t="s">
        <v>967</v>
      </c>
      <c r="C666" s="282">
        <v>7</v>
      </c>
      <c r="D666" s="198">
        <f>VALUE(LEFT(A663,3))+INT(VALUE(LEFT(A663,3))/100)*1000</f>
        <v>7741</v>
      </c>
      <c r="E666" s="199">
        <v>100</v>
      </c>
      <c r="F666" s="191">
        <f>G666+H666+I666</f>
        <v>0</v>
      </c>
      <c r="G666" s="247"/>
      <c r="H666" s="247"/>
      <c r="I666" s="247"/>
      <c r="J666" s="2">
        <f ca="1">IF(OFFSET(D666,-2,0,)="Активен",1,0)</f>
        <v>1</v>
      </c>
      <c r="K666" s="314">
        <f>+IF(J666=0,"Избран е неактивен статус на дейността!","")</f>
      </c>
    </row>
    <row r="667" spans="1:11" ht="15.75">
      <c r="A667" s="197" t="s">
        <v>968</v>
      </c>
      <c r="B667" s="302" t="s">
        <v>967</v>
      </c>
      <c r="C667" s="282">
        <v>7</v>
      </c>
      <c r="D667" s="198">
        <f>VALUE(LEFT(A663,3))+INT(VALUE(LEFT(A663,3))/100)*1000</f>
        <v>7741</v>
      </c>
      <c r="E667" s="199">
        <v>8700</v>
      </c>
      <c r="F667" s="191">
        <f>G667+H667+I667</f>
        <v>0</v>
      </c>
      <c r="G667" s="247"/>
      <c r="H667" s="247"/>
      <c r="I667" s="247"/>
      <c r="J667" s="2">
        <f ca="1">IF(OFFSET(D667,-3,0,)="Активен",1,0)</f>
        <v>1</v>
      </c>
      <c r="K667" s="314">
        <f>+IF(J667=0,"Данните за тази дейност няма да участват в рекапитулациите.","")</f>
      </c>
    </row>
    <row r="668" spans="1:9" ht="15.75">
      <c r="A668" s="193"/>
      <c r="B668" s="193"/>
      <c r="C668" s="282"/>
      <c r="D668" s="194"/>
      <c r="E668" s="195"/>
      <c r="F668" s="216"/>
      <c r="G668" s="216"/>
      <c r="H668" s="216"/>
      <c r="I668" s="216"/>
    </row>
    <row r="669" spans="1:9" ht="15.75">
      <c r="A669" s="221" t="s">
        <v>130</v>
      </c>
      <c r="B669" s="221"/>
      <c r="C669" s="285"/>
      <c r="D669" s="198"/>
      <c r="E669" s="195"/>
      <c r="F669" s="200" t="s">
        <v>19</v>
      </c>
      <c r="G669" s="185"/>
      <c r="H669" s="185"/>
      <c r="I669" s="185"/>
    </row>
    <row r="670" spans="1:9" s="2" customFormat="1" ht="15.75">
      <c r="A670" s="282" t="s">
        <v>975</v>
      </c>
      <c r="B670" s="197"/>
      <c r="C670" s="282"/>
      <c r="D670" s="313" t="s">
        <v>972</v>
      </c>
      <c r="E670" s="199"/>
      <c r="F670" s="200">
        <f>+IF(D670="Неактивен","ДЕЙНОСТТА Е ЗАКРИТА СЧИТАНO OT   →","")</f>
      </c>
      <c r="G670" s="185"/>
      <c r="H670" s="311"/>
      <c r="I670" s="185"/>
    </row>
    <row r="671" spans="1:9" ht="15.75">
      <c r="A671" s="197" t="s">
        <v>5</v>
      </c>
      <c r="B671" s="197"/>
      <c r="C671" s="282"/>
      <c r="D671" s="198"/>
      <c r="E671" s="199"/>
      <c r="F671" s="200" t="s">
        <v>19</v>
      </c>
      <c r="G671" s="185"/>
      <c r="H671" s="185"/>
      <c r="I671" s="185"/>
    </row>
    <row r="672" spans="1:11" ht="15.75">
      <c r="A672" s="197" t="s">
        <v>952</v>
      </c>
      <c r="B672" s="302" t="s">
        <v>967</v>
      </c>
      <c r="C672" s="282">
        <v>7</v>
      </c>
      <c r="D672" s="198">
        <f>VALUE(LEFT(A669,3))+INT(VALUE(LEFT(A669,3))/100)*1000</f>
        <v>7742</v>
      </c>
      <c r="E672" s="199">
        <v>100</v>
      </c>
      <c r="F672" s="191">
        <f>G672+H672+I672</f>
        <v>0</v>
      </c>
      <c r="G672" s="247"/>
      <c r="H672" s="247"/>
      <c r="I672" s="247"/>
      <c r="J672" s="2">
        <f ca="1">IF(OFFSET(D672,-2,0,)="Активен",1,0)</f>
        <v>1</v>
      </c>
      <c r="K672" s="314">
        <f>+IF(J672=0,"Избран е неактивен статус на дейността!","")</f>
      </c>
    </row>
    <row r="673" spans="1:11" ht="15.75">
      <c r="A673" s="197" t="s">
        <v>968</v>
      </c>
      <c r="B673" s="302" t="s">
        <v>967</v>
      </c>
      <c r="C673" s="282">
        <v>7</v>
      </c>
      <c r="D673" s="198">
        <f>VALUE(LEFT(A669,3))+INT(VALUE(LEFT(A669,3))/100)*1000</f>
        <v>7742</v>
      </c>
      <c r="E673" s="199">
        <v>8700</v>
      </c>
      <c r="F673" s="191">
        <f>G673+H673+I673</f>
        <v>0</v>
      </c>
      <c r="G673" s="247"/>
      <c r="H673" s="247"/>
      <c r="I673" s="247"/>
      <c r="J673" s="2">
        <f ca="1">IF(OFFSET(D673,-3,0,)="Активен",1,0)</f>
        <v>1</v>
      </c>
      <c r="K673" s="314">
        <f>+IF(J673=0,"Данните за тази дейност няма да участват в рекапитулациите.","")</f>
      </c>
    </row>
    <row r="674" spans="1:9" ht="15.75">
      <c r="A674" s="193"/>
      <c r="B674" s="193"/>
      <c r="C674" s="282"/>
      <c r="D674" s="194"/>
      <c r="E674" s="195"/>
      <c r="F674" s="200" t="s">
        <v>19</v>
      </c>
      <c r="G674" s="185"/>
      <c r="H674" s="185"/>
      <c r="I674" s="185"/>
    </row>
    <row r="675" spans="1:9" ht="15.75">
      <c r="A675" s="221" t="s">
        <v>131</v>
      </c>
      <c r="B675" s="221"/>
      <c r="C675" s="285"/>
      <c r="D675" s="198"/>
      <c r="E675" s="195"/>
      <c r="F675" s="200" t="s">
        <v>19</v>
      </c>
      <c r="G675" s="185"/>
      <c r="H675" s="185"/>
      <c r="I675" s="185"/>
    </row>
    <row r="676" spans="1:9" s="2" customFormat="1" ht="15.75">
      <c r="A676" s="282" t="s">
        <v>975</v>
      </c>
      <c r="B676" s="197"/>
      <c r="C676" s="282"/>
      <c r="D676" s="313" t="s">
        <v>972</v>
      </c>
      <c r="E676" s="199"/>
      <c r="F676" s="200">
        <f>+IF(D676="Неактивен","ДЕЙНОСТТА Е ЗАКРИТА СЧИТАНO OT   →","")</f>
      </c>
      <c r="G676" s="185"/>
      <c r="H676" s="311"/>
      <c r="I676" s="185"/>
    </row>
    <row r="677" spans="1:9" ht="15.75">
      <c r="A677" s="197" t="s">
        <v>5</v>
      </c>
      <c r="B677" s="197"/>
      <c r="C677" s="282"/>
      <c r="D677" s="198"/>
      <c r="E677" s="199"/>
      <c r="F677" s="200" t="s">
        <v>19</v>
      </c>
      <c r="G677" s="185"/>
      <c r="H677" s="185"/>
      <c r="I677" s="185"/>
    </row>
    <row r="678" spans="1:11" ht="15.75">
      <c r="A678" s="197" t="s">
        <v>952</v>
      </c>
      <c r="B678" s="302" t="s">
        <v>967</v>
      </c>
      <c r="C678" s="282">
        <v>7</v>
      </c>
      <c r="D678" s="198">
        <f>VALUE(LEFT(A675,3))+INT(VALUE(LEFT(A675,3))/100)*1000</f>
        <v>7745</v>
      </c>
      <c r="E678" s="199">
        <v>100</v>
      </c>
      <c r="F678" s="191">
        <f>G678+H678+I678</f>
        <v>2</v>
      </c>
      <c r="G678" s="247"/>
      <c r="H678" s="247">
        <v>2</v>
      </c>
      <c r="I678" s="247"/>
      <c r="J678" s="2">
        <f ca="1">IF(OFFSET(D678,-2,0,)="Активен",1,0)</f>
        <v>1</v>
      </c>
      <c r="K678" s="314">
        <f>+IF(J678=0,"Избран е неактивен статус на дейността!","")</f>
      </c>
    </row>
    <row r="679" spans="1:11" ht="15.75">
      <c r="A679" s="197" t="s">
        <v>968</v>
      </c>
      <c r="B679" s="302" t="s">
        <v>967</v>
      </c>
      <c r="C679" s="282">
        <v>7</v>
      </c>
      <c r="D679" s="198">
        <f>VALUE(LEFT(A675,3))+INT(VALUE(LEFT(A675,3))/100)*1000</f>
        <v>7745</v>
      </c>
      <c r="E679" s="199">
        <v>8700</v>
      </c>
      <c r="F679" s="191">
        <f>G679+H679+I679</f>
        <v>2</v>
      </c>
      <c r="G679" s="247"/>
      <c r="H679" s="247">
        <v>2</v>
      </c>
      <c r="I679" s="247"/>
      <c r="J679" s="2">
        <f ca="1">IF(OFFSET(D679,-3,0,)="Активен",1,0)</f>
        <v>1</v>
      </c>
      <c r="K679" s="314">
        <f>+IF(J679=0,"Данните за тази дейност няма да участват в рекапитулациите.","")</f>
      </c>
    </row>
    <row r="680" spans="1:9" ht="15.75">
      <c r="A680" s="193"/>
      <c r="B680" s="193"/>
      <c r="C680" s="282"/>
      <c r="D680" s="194"/>
      <c r="E680" s="195"/>
      <c r="F680" s="200" t="s">
        <v>19</v>
      </c>
      <c r="G680" s="185"/>
      <c r="H680" s="185"/>
      <c r="I680" s="185"/>
    </row>
    <row r="681" spans="1:9" ht="15.75">
      <c r="A681" s="221" t="s">
        <v>132</v>
      </c>
      <c r="B681" s="221"/>
      <c r="C681" s="285"/>
      <c r="D681" s="198"/>
      <c r="E681" s="195"/>
      <c r="F681" s="200" t="s">
        <v>19</v>
      </c>
      <c r="G681" s="185"/>
      <c r="H681" s="185"/>
      <c r="I681" s="185"/>
    </row>
    <row r="682" spans="1:9" s="2" customFormat="1" ht="15.75">
      <c r="A682" s="282" t="s">
        <v>975</v>
      </c>
      <c r="B682" s="197"/>
      <c r="C682" s="282"/>
      <c r="D682" s="313" t="s">
        <v>972</v>
      </c>
      <c r="E682" s="199"/>
      <c r="F682" s="200">
        <f>+IF(D682="Неактивен","ДЕЙНОСТТА Е ЗАКРИТА СЧИТАНO OT   →","")</f>
      </c>
      <c r="G682" s="185"/>
      <c r="H682" s="311"/>
      <c r="I682" s="185"/>
    </row>
    <row r="683" spans="1:9" ht="15.75">
      <c r="A683" s="197" t="s">
        <v>5</v>
      </c>
      <c r="B683" s="197"/>
      <c r="C683" s="282"/>
      <c r="D683" s="198"/>
      <c r="E683" s="199"/>
      <c r="F683" s="200" t="s">
        <v>19</v>
      </c>
      <c r="G683" s="185"/>
      <c r="H683" s="185"/>
      <c r="I683" s="185"/>
    </row>
    <row r="684" spans="1:11" ht="15.75">
      <c r="A684" s="197" t="s">
        <v>952</v>
      </c>
      <c r="B684" s="302" t="s">
        <v>967</v>
      </c>
      <c r="C684" s="282">
        <v>7</v>
      </c>
      <c r="D684" s="198">
        <f>VALUE(LEFT(A681,3))+INT(VALUE(LEFT(A681,3))/100)*1000</f>
        <v>7746</v>
      </c>
      <c r="E684" s="199">
        <v>100</v>
      </c>
      <c r="F684" s="191">
        <f>G684+H684+I684</f>
        <v>0</v>
      </c>
      <c r="G684" s="247"/>
      <c r="H684" s="247"/>
      <c r="I684" s="247"/>
      <c r="J684" s="2">
        <f ca="1">IF(OFFSET(D684,-2,0,)="Активен",1,0)</f>
        <v>1</v>
      </c>
      <c r="K684" s="314">
        <f>+IF(J684=0,"Избран е неактивен статус на дейността!","")</f>
      </c>
    </row>
    <row r="685" spans="1:11" ht="15.75">
      <c r="A685" s="197" t="s">
        <v>968</v>
      </c>
      <c r="B685" s="302" t="s">
        <v>967</v>
      </c>
      <c r="C685" s="282">
        <v>7</v>
      </c>
      <c r="D685" s="198">
        <f>VALUE(LEFT(A681,3))+INT(VALUE(LEFT(A681,3))/100)*1000</f>
        <v>7746</v>
      </c>
      <c r="E685" s="199">
        <v>8700</v>
      </c>
      <c r="F685" s="191">
        <f>G685+H685+I685</f>
        <v>0</v>
      </c>
      <c r="G685" s="247"/>
      <c r="H685" s="247"/>
      <c r="I685" s="247"/>
      <c r="J685" s="2">
        <f ca="1">IF(OFFSET(D685,-3,0,)="Активен",1,0)</f>
        <v>1</v>
      </c>
      <c r="K685" s="314">
        <f>+IF(J685=0,"Данните за тази дейност няма да участват в рекапитулациите.","")</f>
      </c>
    </row>
    <row r="686" spans="1:9" ht="15.75">
      <c r="A686" s="193"/>
      <c r="B686" s="193"/>
      <c r="C686" s="282"/>
      <c r="D686" s="194"/>
      <c r="E686" s="195"/>
      <c r="F686" s="200" t="s">
        <v>19</v>
      </c>
      <c r="G686" s="185"/>
      <c r="H686" s="185"/>
      <c r="I686" s="185"/>
    </row>
    <row r="687" spans="1:9" ht="15.75">
      <c r="A687" s="221" t="s">
        <v>133</v>
      </c>
      <c r="B687" s="221"/>
      <c r="C687" s="285"/>
      <c r="D687" s="198"/>
      <c r="E687" s="195"/>
      <c r="F687" s="200" t="s">
        <v>19</v>
      </c>
      <c r="G687" s="185"/>
      <c r="H687" s="185"/>
      <c r="I687" s="185"/>
    </row>
    <row r="688" spans="1:9" s="2" customFormat="1" ht="15.75">
      <c r="A688" s="282" t="s">
        <v>975</v>
      </c>
      <c r="B688" s="197"/>
      <c r="C688" s="282"/>
      <c r="D688" s="313" t="s">
        <v>972</v>
      </c>
      <c r="E688" s="199"/>
      <c r="F688" s="200">
        <f>+IF(D688="Неактивен","ДЕЙНОСТТА Е ЗАКРИТА СЧИТАНO OT   →","")</f>
      </c>
      <c r="G688" s="185"/>
      <c r="H688" s="311"/>
      <c r="I688" s="185"/>
    </row>
    <row r="689" spans="1:9" ht="15.75">
      <c r="A689" s="197" t="s">
        <v>5</v>
      </c>
      <c r="B689" s="197"/>
      <c r="C689" s="282"/>
      <c r="D689" s="198"/>
      <c r="E689" s="199"/>
      <c r="F689" s="200" t="s">
        <v>19</v>
      </c>
      <c r="G689" s="185"/>
      <c r="H689" s="185"/>
      <c r="I689" s="185"/>
    </row>
    <row r="690" spans="1:11" ht="15.75">
      <c r="A690" s="197" t="s">
        <v>952</v>
      </c>
      <c r="B690" s="302" t="s">
        <v>967</v>
      </c>
      <c r="C690" s="282">
        <v>7</v>
      </c>
      <c r="D690" s="198">
        <f>VALUE(LEFT(A687,3))+INT(VALUE(LEFT(A687,3))/100)*1000</f>
        <v>7751</v>
      </c>
      <c r="E690" s="199">
        <v>100</v>
      </c>
      <c r="F690" s="191">
        <f>G690+H690+I690</f>
        <v>0</v>
      </c>
      <c r="G690" s="247"/>
      <c r="H690" s="247"/>
      <c r="I690" s="247"/>
      <c r="J690" s="2">
        <f ca="1">IF(OFFSET(D690,-2,0,)="Активен",1,0)</f>
        <v>1</v>
      </c>
      <c r="K690" s="314">
        <f>+IF(J690=0,"Избран е неактивен статус на дейността!","")</f>
      </c>
    </row>
    <row r="691" spans="1:11" ht="15.75">
      <c r="A691" s="197" t="s">
        <v>968</v>
      </c>
      <c r="B691" s="302" t="s">
        <v>967</v>
      </c>
      <c r="C691" s="282">
        <v>7</v>
      </c>
      <c r="D691" s="198">
        <f>VALUE(LEFT(A687,3))+INT(VALUE(LEFT(A687,3))/100)*1000</f>
        <v>7751</v>
      </c>
      <c r="E691" s="199">
        <v>8700</v>
      </c>
      <c r="F691" s="191">
        <f>G691+H691+I691</f>
        <v>0</v>
      </c>
      <c r="G691" s="247"/>
      <c r="H691" s="247"/>
      <c r="I691" s="247"/>
      <c r="J691" s="2">
        <f ca="1">IF(OFFSET(D691,-3,0,)="Активен",1,0)</f>
        <v>1</v>
      </c>
      <c r="K691" s="314">
        <f>+IF(J691=0,"Данните за тази дейност няма да участват в рекапитулациите.","")</f>
      </c>
    </row>
    <row r="692" spans="1:9" ht="15.75">
      <c r="A692" s="193"/>
      <c r="B692" s="193"/>
      <c r="C692" s="282"/>
      <c r="D692" s="194"/>
      <c r="E692" s="195"/>
      <c r="F692" s="200" t="s">
        <v>19</v>
      </c>
      <c r="G692" s="185"/>
      <c r="H692" s="185"/>
      <c r="I692" s="185"/>
    </row>
    <row r="693" spans="1:9" ht="15.75">
      <c r="A693" s="221" t="s">
        <v>134</v>
      </c>
      <c r="B693" s="221"/>
      <c r="C693" s="285"/>
      <c r="D693" s="198"/>
      <c r="E693" s="195"/>
      <c r="F693" s="200" t="s">
        <v>19</v>
      </c>
      <c r="G693" s="185"/>
      <c r="H693" s="185"/>
      <c r="I693" s="185"/>
    </row>
    <row r="694" spans="1:9" s="2" customFormat="1" ht="15.75">
      <c r="A694" s="282" t="s">
        <v>975</v>
      </c>
      <c r="B694" s="197"/>
      <c r="C694" s="282"/>
      <c r="D694" s="313" t="s">
        <v>972</v>
      </c>
      <c r="E694" s="199"/>
      <c r="F694" s="200">
        <f>+IF(D694="Неактивен","ДЕЙНОСТТА Е ЗАКРИТА СЧИТАНO OT   →","")</f>
      </c>
      <c r="G694" s="185"/>
      <c r="H694" s="311"/>
      <c r="I694" s="185"/>
    </row>
    <row r="695" spans="1:9" ht="15.75">
      <c r="A695" s="197" t="s">
        <v>5</v>
      </c>
      <c r="B695" s="197"/>
      <c r="C695" s="282"/>
      <c r="D695" s="198"/>
      <c r="E695" s="199"/>
      <c r="F695" s="200" t="s">
        <v>19</v>
      </c>
      <c r="G695" s="185"/>
      <c r="H695" s="185"/>
      <c r="I695" s="185"/>
    </row>
    <row r="696" spans="1:11" ht="15.75">
      <c r="A696" s="197" t="s">
        <v>952</v>
      </c>
      <c r="B696" s="302" t="s">
        <v>967</v>
      </c>
      <c r="C696" s="282">
        <v>7</v>
      </c>
      <c r="D696" s="198">
        <f>VALUE(LEFT(A693,3))+INT(VALUE(LEFT(A693,3))/100)*1000</f>
        <v>7752</v>
      </c>
      <c r="E696" s="199">
        <v>100</v>
      </c>
      <c r="F696" s="191">
        <f>G696+H696+I696</f>
        <v>0</v>
      </c>
      <c r="G696" s="247"/>
      <c r="H696" s="247"/>
      <c r="I696" s="247"/>
      <c r="J696" s="2">
        <f ca="1">IF(OFFSET(D696,-2,0,)="Активен",1,0)</f>
        <v>1</v>
      </c>
      <c r="K696" s="314">
        <f>+IF(J696=0,"Избран е неактивен статус на дейността!","")</f>
      </c>
    </row>
    <row r="697" spans="1:11" ht="15.75">
      <c r="A697" s="197" t="s">
        <v>968</v>
      </c>
      <c r="B697" s="302" t="s">
        <v>967</v>
      </c>
      <c r="C697" s="282">
        <v>7</v>
      </c>
      <c r="D697" s="198">
        <f>VALUE(LEFT(A693,3))+INT(VALUE(LEFT(A693,3))/100)*1000</f>
        <v>7752</v>
      </c>
      <c r="E697" s="199">
        <v>8700</v>
      </c>
      <c r="F697" s="191">
        <f>G697+H697+I697</f>
        <v>0</v>
      </c>
      <c r="G697" s="247"/>
      <c r="H697" s="247"/>
      <c r="I697" s="247"/>
      <c r="J697" s="2">
        <f ca="1">IF(OFFSET(D697,-3,0,)="Активен",1,0)</f>
        <v>1</v>
      </c>
      <c r="K697" s="314">
        <f>+IF(J697=0,"Данните за тази дейност няма да участват в рекапитулациите.","")</f>
      </c>
    </row>
    <row r="698" spans="1:9" ht="15.75">
      <c r="A698" s="193"/>
      <c r="B698" s="193"/>
      <c r="C698" s="282">
        <v>7</v>
      </c>
      <c r="D698" s="194"/>
      <c r="E698" s="195"/>
      <c r="F698" s="200" t="s">
        <v>19</v>
      </c>
      <c r="G698" s="185"/>
      <c r="H698" s="185"/>
      <c r="I698" s="185"/>
    </row>
    <row r="699" spans="1:9" ht="31.5">
      <c r="A699" s="221" t="s">
        <v>135</v>
      </c>
      <c r="B699" s="221"/>
      <c r="C699" s="285"/>
      <c r="D699" s="198"/>
      <c r="E699" s="195"/>
      <c r="F699" s="200" t="s">
        <v>19</v>
      </c>
      <c r="G699" s="185"/>
      <c r="H699" s="185"/>
      <c r="I699" s="185"/>
    </row>
    <row r="700" spans="1:9" s="2" customFormat="1" ht="15.75">
      <c r="A700" s="282" t="s">
        <v>975</v>
      </c>
      <c r="B700" s="197"/>
      <c r="C700" s="282"/>
      <c r="D700" s="313" t="s">
        <v>972</v>
      </c>
      <c r="E700" s="199"/>
      <c r="F700" s="200">
        <f>+IF(D700="Неактивен","ДЕЙНОСТТА Е ЗАКРИТА СЧИТАНO OT   →","")</f>
      </c>
      <c r="G700" s="185"/>
      <c r="H700" s="311"/>
      <c r="I700" s="185"/>
    </row>
    <row r="701" spans="1:9" ht="15.75">
      <c r="A701" s="197" t="s">
        <v>5</v>
      </c>
      <c r="B701" s="197"/>
      <c r="C701" s="282"/>
      <c r="D701" s="198"/>
      <c r="E701" s="199"/>
      <c r="F701" s="200" t="s">
        <v>19</v>
      </c>
      <c r="G701" s="185"/>
      <c r="H701" s="185"/>
      <c r="I701" s="185"/>
    </row>
    <row r="702" spans="1:11" ht="15.75">
      <c r="A702" s="197" t="s">
        <v>952</v>
      </c>
      <c r="B702" s="302" t="s">
        <v>967</v>
      </c>
      <c r="C702" s="282">
        <v>7</v>
      </c>
      <c r="D702" s="198">
        <f>VALUE(LEFT(A699,3))+INT(VALUE(LEFT(A699,3))/100)*1000</f>
        <v>7758</v>
      </c>
      <c r="E702" s="199">
        <v>100</v>
      </c>
      <c r="F702" s="191">
        <f>G702+H702+I702</f>
        <v>0</v>
      </c>
      <c r="G702" s="247"/>
      <c r="H702" s="247"/>
      <c r="I702" s="247"/>
      <c r="J702" s="2">
        <f ca="1">IF(OFFSET(D702,-2,0,)="Активен",1,0)</f>
        <v>1</v>
      </c>
      <c r="K702" s="314">
        <f>+IF(J702=0,"Избран е неактивен статус на дейността!","")</f>
      </c>
    </row>
    <row r="703" spans="1:11" ht="15.75">
      <c r="A703" s="197" t="s">
        <v>968</v>
      </c>
      <c r="B703" s="302" t="s">
        <v>967</v>
      </c>
      <c r="C703" s="282">
        <v>7</v>
      </c>
      <c r="D703" s="198">
        <f>VALUE(LEFT(A699,3))+INT(VALUE(LEFT(A699,3))/100)*1000</f>
        <v>7758</v>
      </c>
      <c r="E703" s="199">
        <v>8700</v>
      </c>
      <c r="F703" s="191">
        <f>G703+H703+I703</f>
        <v>0</v>
      </c>
      <c r="G703" s="247"/>
      <c r="H703" s="247"/>
      <c r="I703" s="247"/>
      <c r="J703" s="2">
        <f ca="1">IF(OFFSET(D703,-3,0,)="Активен",1,0)</f>
        <v>1</v>
      </c>
      <c r="K703" s="314">
        <f>+IF(J703=0,"Данните за тази дейност няма да участват в рекапитулациите.","")</f>
      </c>
    </row>
    <row r="704" spans="1:9" ht="15.75">
      <c r="A704" s="193"/>
      <c r="B704" s="193"/>
      <c r="C704" s="282"/>
      <c r="D704" s="194"/>
      <c r="E704" s="195"/>
      <c r="F704" s="200" t="s">
        <v>19</v>
      </c>
      <c r="G704" s="185"/>
      <c r="H704" s="185"/>
      <c r="I704" s="185"/>
    </row>
    <row r="705" spans="1:9" ht="15.75">
      <c r="A705" s="221" t="s">
        <v>136</v>
      </c>
      <c r="B705" s="221"/>
      <c r="C705" s="285"/>
      <c r="D705" s="198"/>
      <c r="E705" s="195"/>
      <c r="F705" s="200" t="s">
        <v>19</v>
      </c>
      <c r="G705" s="185"/>
      <c r="H705" s="185"/>
      <c r="I705" s="185"/>
    </row>
    <row r="706" spans="1:9" s="2" customFormat="1" ht="15.75">
      <c r="A706" s="282" t="s">
        <v>975</v>
      </c>
      <c r="B706" s="197"/>
      <c r="C706" s="282"/>
      <c r="D706" s="313" t="s">
        <v>972</v>
      </c>
      <c r="E706" s="199"/>
      <c r="F706" s="200">
        <f>+IF(D706="Неактивен","ДЕЙНОСТТА Е ЗАКРИТА СЧИТАНO OT   →","")</f>
      </c>
      <c r="G706" s="185"/>
      <c r="H706" s="311"/>
      <c r="I706" s="185"/>
    </row>
    <row r="707" spans="1:9" ht="15.75">
      <c r="A707" s="197" t="s">
        <v>5</v>
      </c>
      <c r="B707" s="197"/>
      <c r="C707" s="282"/>
      <c r="D707" s="198"/>
      <c r="E707" s="199"/>
      <c r="F707" s="200" t="s">
        <v>19</v>
      </c>
      <c r="G707" s="185"/>
      <c r="H707" s="185"/>
      <c r="I707" s="185"/>
    </row>
    <row r="708" spans="1:11" ht="15.75">
      <c r="A708" s="197" t="s">
        <v>952</v>
      </c>
      <c r="B708" s="302" t="s">
        <v>967</v>
      </c>
      <c r="C708" s="282">
        <v>7</v>
      </c>
      <c r="D708" s="198">
        <f>VALUE(LEFT(A705,3))+INT(VALUE(LEFT(A705,3))/100)*1000</f>
        <v>7759</v>
      </c>
      <c r="E708" s="199">
        <v>100</v>
      </c>
      <c r="F708" s="191">
        <f>G708+H708+I708</f>
        <v>1</v>
      </c>
      <c r="G708" s="247"/>
      <c r="H708" s="247">
        <v>1</v>
      </c>
      <c r="I708" s="247"/>
      <c r="J708" s="2">
        <f ca="1">IF(OFFSET(D708,-2,0,)="Активен",1,0)</f>
        <v>1</v>
      </c>
      <c r="K708" s="314">
        <f>+IF(J708=0,"Избран е неактивен статус на дейността!","")</f>
      </c>
    </row>
    <row r="709" spans="1:11" ht="15.75">
      <c r="A709" s="197" t="s">
        <v>968</v>
      </c>
      <c r="B709" s="302" t="s">
        <v>967</v>
      </c>
      <c r="C709" s="282">
        <v>7</v>
      </c>
      <c r="D709" s="198">
        <f>VALUE(LEFT(A705,3))+INT(VALUE(LEFT(A705,3))/100)*1000</f>
        <v>7759</v>
      </c>
      <c r="E709" s="199">
        <v>8700</v>
      </c>
      <c r="F709" s="191">
        <f>G709+H709+I709</f>
        <v>0</v>
      </c>
      <c r="G709" s="247"/>
      <c r="H709" s="247"/>
      <c r="I709" s="247"/>
      <c r="J709" s="2">
        <f ca="1">IF(OFFSET(D709,-3,0,)="Активен",1,0)</f>
        <v>1</v>
      </c>
      <c r="K709" s="314">
        <f>+IF(J709=0,"Данните за тази дейност няма да участват в рекапитулациите.","")</f>
      </c>
    </row>
    <row r="710" spans="1:9" ht="15.75">
      <c r="A710" s="193"/>
      <c r="B710" s="193"/>
      <c r="C710" s="282"/>
      <c r="D710" s="194"/>
      <c r="E710" s="195"/>
      <c r="F710" s="200" t="s">
        <v>19</v>
      </c>
      <c r="G710" s="185"/>
      <c r="H710" s="185"/>
      <c r="I710" s="185"/>
    </row>
    <row r="711" spans="1:9" s="2" customFormat="1" ht="20.25">
      <c r="A711" s="264" t="s">
        <v>17</v>
      </c>
      <c r="B711" s="264"/>
      <c r="C711" s="288"/>
      <c r="D711" s="176"/>
      <c r="E711" s="180"/>
      <c r="F711" s="200" t="s">
        <v>19</v>
      </c>
      <c r="G711" s="185"/>
      <c r="H711" s="185"/>
      <c r="I711" s="185"/>
    </row>
    <row r="712" spans="1:9" s="2" customFormat="1" ht="15.75">
      <c r="A712" s="214"/>
      <c r="B712" s="214"/>
      <c r="C712" s="289"/>
      <c r="D712" s="179"/>
      <c r="E712" s="210"/>
      <c r="F712" s="200" t="s">
        <v>19</v>
      </c>
      <c r="G712" s="189"/>
      <c r="H712" s="189"/>
      <c r="I712" s="189"/>
    </row>
    <row r="713" spans="1:9" ht="31.5">
      <c r="A713" s="162" t="s">
        <v>18</v>
      </c>
      <c r="B713" s="162"/>
      <c r="C713" s="281"/>
      <c r="D713" s="163"/>
      <c r="E713" s="190"/>
      <c r="F713" s="200" t="s">
        <v>19</v>
      </c>
      <c r="G713" s="185"/>
      <c r="H713" s="185"/>
      <c r="I713" s="185"/>
    </row>
    <row r="714" spans="1:9" ht="15.75">
      <c r="A714" s="162"/>
      <c r="B714" s="162"/>
      <c r="C714" s="281"/>
      <c r="D714" s="163"/>
      <c r="E714" s="190"/>
      <c r="F714" s="200" t="s">
        <v>19</v>
      </c>
      <c r="G714" s="185"/>
      <c r="H714" s="185"/>
      <c r="I714" s="185"/>
    </row>
    <row r="715" spans="1:9" ht="15.75">
      <c r="A715" s="162" t="s">
        <v>5</v>
      </c>
      <c r="B715" s="162"/>
      <c r="C715" s="281"/>
      <c r="D715" s="163"/>
      <c r="E715" s="190"/>
      <c r="F715" s="200" t="s">
        <v>19</v>
      </c>
      <c r="G715" s="185"/>
      <c r="H715" s="185"/>
      <c r="I715" s="185"/>
    </row>
    <row r="716" spans="1:9" ht="15.75">
      <c r="A716" s="162" t="s">
        <v>952</v>
      </c>
      <c r="B716" s="300" t="s">
        <v>966</v>
      </c>
      <c r="C716" s="281">
        <v>8</v>
      </c>
      <c r="D716" s="163"/>
      <c r="E716" s="190">
        <v>100</v>
      </c>
      <c r="F716" s="232">
        <f>G716+H716+I716</f>
        <v>8</v>
      </c>
      <c r="G716" s="232">
        <f aca="true" t="shared" si="16" ref="G716:I719">_xlfn.SUMIFS(G$1:G$65536,$D:$D,"&gt;8000",$D:$D,"&lt;9000",$J:$J,1,$E:$E,$E716)</f>
        <v>0</v>
      </c>
      <c r="H716" s="232">
        <f t="shared" si="16"/>
        <v>8</v>
      </c>
      <c r="I716" s="232">
        <f t="shared" si="16"/>
        <v>0</v>
      </c>
    </row>
    <row r="717" spans="1:9" ht="15.75">
      <c r="A717" s="162" t="s">
        <v>957</v>
      </c>
      <c r="B717" s="300" t="s">
        <v>966</v>
      </c>
      <c r="C717" s="281">
        <v>8</v>
      </c>
      <c r="D717" s="188"/>
      <c r="E717" s="190">
        <v>2500</v>
      </c>
      <c r="F717" s="232">
        <f>G717+H717+I717</f>
        <v>15.8</v>
      </c>
      <c r="G717" s="232">
        <f t="shared" si="16"/>
        <v>0</v>
      </c>
      <c r="H717" s="232">
        <f t="shared" si="16"/>
        <v>15.8</v>
      </c>
      <c r="I717" s="232">
        <f t="shared" si="16"/>
        <v>0</v>
      </c>
    </row>
    <row r="718" spans="1:9" ht="15.75">
      <c r="A718" s="162" t="s">
        <v>956</v>
      </c>
      <c r="B718" s="300" t="s">
        <v>966</v>
      </c>
      <c r="C718" s="281">
        <v>8</v>
      </c>
      <c r="D718" s="186"/>
      <c r="E718" s="190">
        <v>7100</v>
      </c>
      <c r="F718" s="232">
        <f>G718+H718+I718</f>
        <v>0</v>
      </c>
      <c r="G718" s="232">
        <f t="shared" si="16"/>
        <v>0</v>
      </c>
      <c r="H718" s="232">
        <f t="shared" si="16"/>
        <v>0</v>
      </c>
      <c r="I718" s="232">
        <f t="shared" si="16"/>
        <v>0</v>
      </c>
    </row>
    <row r="719" spans="1:9" ht="15.75">
      <c r="A719" s="162" t="s">
        <v>958</v>
      </c>
      <c r="B719" s="300" t="s">
        <v>966</v>
      </c>
      <c r="C719" s="281">
        <v>8</v>
      </c>
      <c r="D719" s="188"/>
      <c r="E719" s="190">
        <v>8700</v>
      </c>
      <c r="F719" s="232">
        <f>G719+H719+I719</f>
        <v>1</v>
      </c>
      <c r="G719" s="232">
        <f t="shared" si="16"/>
        <v>0</v>
      </c>
      <c r="H719" s="232">
        <f t="shared" si="16"/>
        <v>1</v>
      </c>
      <c r="I719" s="232">
        <f t="shared" si="16"/>
        <v>0</v>
      </c>
    </row>
    <row r="720" spans="1:9" ht="15.75">
      <c r="A720" s="193"/>
      <c r="B720" s="193"/>
      <c r="C720" s="282"/>
      <c r="D720" s="194"/>
      <c r="E720" s="195"/>
      <c r="F720" s="200" t="s">
        <v>19</v>
      </c>
      <c r="G720" s="185"/>
      <c r="H720" s="185"/>
      <c r="I720" s="185"/>
    </row>
    <row r="721" spans="1:9" ht="31.5">
      <c r="A721" s="221" t="s">
        <v>951</v>
      </c>
      <c r="B721" s="221"/>
      <c r="C721" s="285"/>
      <c r="D721" s="198"/>
      <c r="E721" s="195"/>
      <c r="F721" s="200" t="s">
        <v>19</v>
      </c>
      <c r="G721" s="185"/>
      <c r="H721" s="185"/>
      <c r="I721" s="185"/>
    </row>
    <row r="722" spans="1:9" s="2" customFormat="1" ht="15.75">
      <c r="A722" s="282" t="s">
        <v>975</v>
      </c>
      <c r="B722" s="197"/>
      <c r="C722" s="282"/>
      <c r="D722" s="313" t="s">
        <v>972</v>
      </c>
      <c r="E722" s="199"/>
      <c r="F722" s="200">
        <f>+IF(D722="Неактивен","ДЕЙНОСТТА Е ЗАКРИТА СЧИТАНO OT   →","")</f>
      </c>
      <c r="G722" s="185"/>
      <c r="H722" s="311"/>
      <c r="I722" s="185"/>
    </row>
    <row r="723" spans="1:9" ht="15.75">
      <c r="A723" s="197" t="s">
        <v>5</v>
      </c>
      <c r="B723" s="197"/>
      <c r="C723" s="282"/>
      <c r="D723" s="198"/>
      <c r="E723" s="199"/>
      <c r="F723" s="200" t="s">
        <v>19</v>
      </c>
      <c r="G723" s="185"/>
      <c r="H723" s="185"/>
      <c r="I723" s="185"/>
    </row>
    <row r="724" spans="1:11" ht="15.75">
      <c r="A724" s="197" t="s">
        <v>952</v>
      </c>
      <c r="B724" s="302" t="s">
        <v>967</v>
      </c>
      <c r="C724" s="282">
        <v>8</v>
      </c>
      <c r="D724" s="198">
        <f>VALUE(LEFT(A721,3))+INT(VALUE(LEFT(A721,3))/100)*1000</f>
        <v>8814</v>
      </c>
      <c r="E724" s="199">
        <v>100</v>
      </c>
      <c r="F724" s="191">
        <f>G724+H724+I724</f>
        <v>0</v>
      </c>
      <c r="G724" s="247"/>
      <c r="H724" s="247"/>
      <c r="I724" s="247"/>
      <c r="J724" s="2">
        <f ca="1">IF(OFFSET(D724,-2,0,)="Активен",1,0)</f>
        <v>1</v>
      </c>
      <c r="K724" s="314">
        <f>+IF(J724=0,"Избран е неактивен статус на дейността!","")</f>
      </c>
    </row>
    <row r="725" spans="1:11" ht="15.75">
      <c r="A725" s="197" t="s">
        <v>968</v>
      </c>
      <c r="B725" s="302" t="s">
        <v>967</v>
      </c>
      <c r="C725" s="282">
        <v>8</v>
      </c>
      <c r="D725" s="198">
        <f>VALUE(LEFT(A721,3))+INT(VALUE(LEFT(A721,3))/100)*1000</f>
        <v>8814</v>
      </c>
      <c r="E725" s="199">
        <v>8700</v>
      </c>
      <c r="F725" s="191">
        <f>G725+H725+I725</f>
        <v>0</v>
      </c>
      <c r="G725" s="247"/>
      <c r="H725" s="247"/>
      <c r="I725" s="247"/>
      <c r="J725" s="2">
        <f ca="1">IF(OFFSET(D725,-3,0,)="Активен",1,0)</f>
        <v>1</v>
      </c>
      <c r="K725" s="314">
        <f>+IF(J725=0,"Данните за тази дейност няма да участват в рекапитулациите.","")</f>
      </c>
    </row>
    <row r="726" spans="1:9" ht="15.75">
      <c r="A726" s="193"/>
      <c r="B726" s="193"/>
      <c r="C726" s="282"/>
      <c r="D726" s="194"/>
      <c r="E726" s="195"/>
      <c r="F726" s="200"/>
      <c r="G726" s="185"/>
      <c r="H726" s="185"/>
      <c r="I726" s="185"/>
    </row>
    <row r="727" spans="1:9" ht="31.5">
      <c r="A727" s="221" t="s">
        <v>137</v>
      </c>
      <c r="B727" s="221"/>
      <c r="C727" s="285"/>
      <c r="D727" s="198"/>
      <c r="E727" s="199"/>
      <c r="F727" s="200" t="s">
        <v>19</v>
      </c>
      <c r="G727" s="185"/>
      <c r="H727" s="185"/>
      <c r="I727" s="185"/>
    </row>
    <row r="728" spans="1:9" s="2" customFormat="1" ht="15.75">
      <c r="A728" s="282" t="s">
        <v>975</v>
      </c>
      <c r="B728" s="197"/>
      <c r="C728" s="282"/>
      <c r="D728" s="313" t="s">
        <v>972</v>
      </c>
      <c r="E728" s="199"/>
      <c r="F728" s="200">
        <f>+IF(D728="Неактивен","ДЕЙНОСТТА Е ЗАКРИТА СЧИТАНO OT   →","")</f>
      </c>
      <c r="G728" s="185"/>
      <c r="H728" s="311"/>
      <c r="I728" s="185"/>
    </row>
    <row r="729" spans="1:9" ht="15.75">
      <c r="A729" s="197" t="s">
        <v>5</v>
      </c>
      <c r="B729" s="197"/>
      <c r="C729" s="282"/>
      <c r="D729" s="198"/>
      <c r="E729" s="199"/>
      <c r="F729" s="200" t="s">
        <v>19</v>
      </c>
      <c r="G729" s="185"/>
      <c r="H729" s="185"/>
      <c r="I729" s="185"/>
    </row>
    <row r="730" spans="1:11" ht="15.75">
      <c r="A730" s="197" t="s">
        <v>952</v>
      </c>
      <c r="B730" s="302" t="s">
        <v>967</v>
      </c>
      <c r="C730" s="282">
        <v>8</v>
      </c>
      <c r="D730" s="198">
        <f>VALUE(LEFT(A727,3))+INT(VALUE(LEFT(A727,3))/100)*1000</f>
        <v>8828</v>
      </c>
      <c r="E730" s="199">
        <v>100</v>
      </c>
      <c r="F730" s="191">
        <f>G730+H730+I730</f>
        <v>0</v>
      </c>
      <c r="G730" s="247"/>
      <c r="H730" s="247"/>
      <c r="I730" s="247"/>
      <c r="J730" s="2">
        <f ca="1">IF(OFFSET(D730,-2,0,)="Активен",1,0)</f>
        <v>1</v>
      </c>
      <c r="K730" s="314">
        <f>+IF(J730=0,"Избран е неактивен статус на дейността!","")</f>
      </c>
    </row>
    <row r="731" spans="1:11" ht="15.75">
      <c r="A731" s="197" t="s">
        <v>968</v>
      </c>
      <c r="B731" s="302" t="s">
        <v>967</v>
      </c>
      <c r="C731" s="282">
        <v>8</v>
      </c>
      <c r="D731" s="198">
        <f>VALUE(LEFT(A727,3))+INT(VALUE(LEFT(A727,3))/100)*1000</f>
        <v>8828</v>
      </c>
      <c r="E731" s="199">
        <v>8700</v>
      </c>
      <c r="F731" s="191">
        <f>G731+H731+I731</f>
        <v>0</v>
      </c>
      <c r="G731" s="247"/>
      <c r="H731" s="247"/>
      <c r="I731" s="247"/>
      <c r="J731" s="2">
        <f ca="1">IF(OFFSET(D731,-3,0,)="Активен",1,0)</f>
        <v>1</v>
      </c>
      <c r="K731" s="314">
        <f>+IF(J731=0,"Данните за тази дейност няма да участват в рекапитулациите.","")</f>
      </c>
    </row>
    <row r="732" spans="1:9" ht="15.75">
      <c r="A732" s="193"/>
      <c r="B732" s="193"/>
      <c r="C732" s="282"/>
      <c r="D732" s="194"/>
      <c r="E732" s="195"/>
      <c r="F732" s="200" t="s">
        <v>19</v>
      </c>
      <c r="G732" s="185"/>
      <c r="H732" s="185"/>
      <c r="I732" s="185"/>
    </row>
    <row r="733" spans="1:9" ht="31.5">
      <c r="A733" s="221" t="s">
        <v>138</v>
      </c>
      <c r="B733" s="221"/>
      <c r="C733" s="285"/>
      <c r="D733" s="198"/>
      <c r="E733" s="195"/>
      <c r="F733" s="200" t="s">
        <v>19</v>
      </c>
      <c r="G733" s="185"/>
      <c r="H733" s="185"/>
      <c r="I733" s="185"/>
    </row>
    <row r="734" spans="1:9" s="2" customFormat="1" ht="15.75">
      <c r="A734" s="282" t="s">
        <v>975</v>
      </c>
      <c r="B734" s="197"/>
      <c r="C734" s="282"/>
      <c r="D734" s="313" t="s">
        <v>972</v>
      </c>
      <c r="E734" s="199"/>
      <c r="F734" s="200">
        <f>+IF(D734="Неактивен","ДЕЙНОСТТА Е ЗАКРИТА СЧИТАНO OT   →","")</f>
      </c>
      <c r="G734" s="185"/>
      <c r="H734" s="311"/>
      <c r="I734" s="185"/>
    </row>
    <row r="735" spans="1:9" ht="15.75">
      <c r="A735" s="197" t="s">
        <v>5</v>
      </c>
      <c r="B735" s="197"/>
      <c r="C735" s="282"/>
      <c r="D735" s="198"/>
      <c r="E735" s="199"/>
      <c r="F735" s="200" t="s">
        <v>19</v>
      </c>
      <c r="G735" s="185"/>
      <c r="H735" s="185"/>
      <c r="I735" s="185"/>
    </row>
    <row r="736" spans="1:11" ht="15.75">
      <c r="A736" s="197" t="s">
        <v>952</v>
      </c>
      <c r="B736" s="302" t="s">
        <v>967</v>
      </c>
      <c r="C736" s="282">
        <v>8</v>
      </c>
      <c r="D736" s="198">
        <f>VALUE(LEFT(A733,3))+INT(VALUE(LEFT(A733,3))/100)*1000</f>
        <v>8829</v>
      </c>
      <c r="E736" s="199">
        <v>100</v>
      </c>
      <c r="F736" s="191">
        <f>G736+H736+I736</f>
        <v>7</v>
      </c>
      <c r="G736" s="247"/>
      <c r="H736" s="247">
        <v>7</v>
      </c>
      <c r="I736" s="247"/>
      <c r="J736" s="2">
        <f ca="1">IF(OFFSET(D736,-2,0,)="Активен",1,0)</f>
        <v>1</v>
      </c>
      <c r="K736" s="314">
        <f>+IF(J736=0,"Избран е неактивен статус на дейността!","")</f>
      </c>
    </row>
    <row r="737" spans="1:11" ht="15.75">
      <c r="A737" s="197" t="s">
        <v>968</v>
      </c>
      <c r="B737" s="302" t="s">
        <v>967</v>
      </c>
      <c r="C737" s="282">
        <v>8</v>
      </c>
      <c r="D737" s="198">
        <f>VALUE(LEFT(A733,3))+INT(VALUE(LEFT(A733,3))/100)*1000</f>
        <v>8829</v>
      </c>
      <c r="E737" s="199">
        <v>8700</v>
      </c>
      <c r="F737" s="191">
        <f>G737+H737+I737</f>
        <v>0</v>
      </c>
      <c r="G737" s="247"/>
      <c r="H737" s="247"/>
      <c r="I737" s="247"/>
      <c r="J737" s="2">
        <f ca="1">IF(OFFSET(D737,-3,0,)="Активен",1,0)</f>
        <v>1</v>
      </c>
      <c r="K737" s="314">
        <f>+IF(J737=0,"Данните за тази дейност няма да участват в рекапитулациите.","")</f>
      </c>
    </row>
    <row r="738" spans="1:9" ht="15.75">
      <c r="A738" s="193"/>
      <c r="B738" s="193"/>
      <c r="C738" s="282"/>
      <c r="D738" s="194"/>
      <c r="E738" s="195"/>
      <c r="F738" s="200" t="s">
        <v>19</v>
      </c>
      <c r="G738" s="185"/>
      <c r="H738" s="185"/>
      <c r="I738" s="185"/>
    </row>
    <row r="739" spans="1:9" ht="31.5">
      <c r="A739" s="221" t="s">
        <v>139</v>
      </c>
      <c r="B739" s="221"/>
      <c r="C739" s="285"/>
      <c r="D739" s="198"/>
      <c r="E739" s="195"/>
      <c r="F739" s="200" t="s">
        <v>19</v>
      </c>
      <c r="G739" s="185"/>
      <c r="H739" s="185"/>
      <c r="I739" s="185"/>
    </row>
    <row r="740" spans="1:9" s="2" customFormat="1" ht="15.75">
      <c r="A740" s="282" t="s">
        <v>975</v>
      </c>
      <c r="B740" s="197"/>
      <c r="C740" s="282"/>
      <c r="D740" s="313" t="s">
        <v>972</v>
      </c>
      <c r="E740" s="199"/>
      <c r="F740" s="200">
        <f>+IF(D740="Неактивен","ДЕЙНОСТТА Е ЗАКРИТА СЧИТАНO OT   →","")</f>
      </c>
      <c r="G740" s="185"/>
      <c r="H740" s="311"/>
      <c r="I740" s="185"/>
    </row>
    <row r="741" spans="1:9" ht="15.75">
      <c r="A741" s="197" t="s">
        <v>5</v>
      </c>
      <c r="B741" s="197"/>
      <c r="C741" s="282"/>
      <c r="D741" s="198"/>
      <c r="E741" s="199"/>
      <c r="F741" s="200" t="s">
        <v>19</v>
      </c>
      <c r="G741" s="185"/>
      <c r="H741" s="185"/>
      <c r="I741" s="185"/>
    </row>
    <row r="742" spans="1:11" ht="15.75">
      <c r="A742" s="197" t="s">
        <v>952</v>
      </c>
      <c r="B742" s="302" t="s">
        <v>967</v>
      </c>
      <c r="C742" s="282">
        <v>8</v>
      </c>
      <c r="D742" s="198">
        <f>VALUE(LEFT(A739,3))+INT(VALUE(LEFT(A739,3))/100)*1000</f>
        <v>8831</v>
      </c>
      <c r="E742" s="199">
        <v>100</v>
      </c>
      <c r="F742" s="191">
        <f>G742+H742+I742</f>
        <v>0</v>
      </c>
      <c r="G742" s="247"/>
      <c r="H742" s="247"/>
      <c r="I742" s="247"/>
      <c r="J742" s="2">
        <f ca="1">IF(OFFSET(D742,-2,0,)="Активен",1,0)</f>
        <v>1</v>
      </c>
      <c r="K742" s="314">
        <f>+IF(J742=0,"Избран е неактивен статус на дейността!","")</f>
      </c>
    </row>
    <row r="743" spans="1:11" ht="15.75">
      <c r="A743" s="197" t="s">
        <v>968</v>
      </c>
      <c r="B743" s="302" t="s">
        <v>967</v>
      </c>
      <c r="C743" s="282">
        <v>8</v>
      </c>
      <c r="D743" s="198">
        <f>VALUE(LEFT(A739,3))+INT(VALUE(LEFT(A739,3))/100)*1000</f>
        <v>8831</v>
      </c>
      <c r="E743" s="199">
        <v>8700</v>
      </c>
      <c r="F743" s="191">
        <f>G743+H743+I743</f>
        <v>0</v>
      </c>
      <c r="G743" s="247"/>
      <c r="H743" s="247"/>
      <c r="I743" s="247"/>
      <c r="J743" s="2">
        <f ca="1">IF(OFFSET(D743,-3,0,)="Активен",1,0)</f>
        <v>1</v>
      </c>
      <c r="K743" s="314">
        <f>+IF(J743=0,"Данните за тази дейност няма да участват в рекапитулациите.","")</f>
      </c>
    </row>
    <row r="744" spans="1:9" ht="15.75">
      <c r="A744" s="193"/>
      <c r="B744" s="193"/>
      <c r="C744" s="282"/>
      <c r="D744" s="194"/>
      <c r="E744" s="195"/>
      <c r="F744" s="191"/>
      <c r="G744" s="185"/>
      <c r="H744" s="185"/>
      <c r="I744" s="185"/>
    </row>
    <row r="745" spans="1:9" ht="31.5">
      <c r="A745" s="221" t="s">
        <v>140</v>
      </c>
      <c r="B745" s="221"/>
      <c r="C745" s="285"/>
      <c r="D745" s="198"/>
      <c r="E745" s="195"/>
      <c r="F745" s="200" t="s">
        <v>19</v>
      </c>
      <c r="G745" s="185"/>
      <c r="H745" s="185"/>
      <c r="I745" s="185"/>
    </row>
    <row r="746" spans="1:9" s="2" customFormat="1" ht="15.75">
      <c r="A746" s="282" t="s">
        <v>975</v>
      </c>
      <c r="B746" s="197"/>
      <c r="C746" s="282"/>
      <c r="D746" s="313" t="s">
        <v>972</v>
      </c>
      <c r="E746" s="199"/>
      <c r="F746" s="200">
        <f>+IF(D746="Неактивен","ДЕЙНОСТТА Е ЗАКРИТА СЧИТАНO OT   →","")</f>
      </c>
      <c r="G746" s="185"/>
      <c r="H746" s="311"/>
      <c r="I746" s="185"/>
    </row>
    <row r="747" spans="1:9" ht="15.75">
      <c r="A747" s="197" t="s">
        <v>5</v>
      </c>
      <c r="B747" s="197"/>
      <c r="C747" s="282"/>
      <c r="D747" s="198"/>
      <c r="E747" s="199"/>
      <c r="F747" s="200" t="s">
        <v>19</v>
      </c>
      <c r="G747" s="185"/>
      <c r="H747" s="185"/>
      <c r="I747" s="185"/>
    </row>
    <row r="748" spans="1:11" ht="15.75">
      <c r="A748" s="197" t="s">
        <v>952</v>
      </c>
      <c r="B748" s="302" t="s">
        <v>967</v>
      </c>
      <c r="C748" s="282">
        <v>8</v>
      </c>
      <c r="D748" s="198">
        <f>VALUE(LEFT(A745,3))+INT(VALUE(LEFT(A745,3))/100)*1000</f>
        <v>8832</v>
      </c>
      <c r="E748" s="199">
        <v>100</v>
      </c>
      <c r="F748" s="191">
        <f>G748+H748+I748</f>
        <v>0</v>
      </c>
      <c r="G748" s="247"/>
      <c r="H748" s="247"/>
      <c r="I748" s="247"/>
      <c r="J748" s="2">
        <f ca="1">IF(OFFSET(D748,-2,0,)="Активен",1,0)</f>
        <v>1</v>
      </c>
      <c r="K748" s="314">
        <f>+IF(J748=0,"Избран е неактивен статус на дейността!","")</f>
      </c>
    </row>
    <row r="749" spans="1:11" ht="15.75">
      <c r="A749" s="197" t="s">
        <v>955</v>
      </c>
      <c r="B749" s="302" t="s">
        <v>967</v>
      </c>
      <c r="C749" s="282">
        <v>8</v>
      </c>
      <c r="D749" s="198">
        <f>VALUE(LEFT(A745,3))+INT(VALUE(LEFT(A745,3))/100)*1000</f>
        <v>8832</v>
      </c>
      <c r="E749" s="199">
        <v>2500</v>
      </c>
      <c r="F749" s="191">
        <f>G749+H749+I749</f>
        <v>15.8</v>
      </c>
      <c r="G749" s="247"/>
      <c r="H749" s="247">
        <v>15.8</v>
      </c>
      <c r="I749" s="247"/>
      <c r="J749" s="2">
        <f ca="1">IF(OFFSET(D749,-3,0,)="Активен",1,0)</f>
        <v>1</v>
      </c>
      <c r="K749" s="314">
        <f>+IF(J749=0,"Данните за тази дейност няма да участват в рекапитулациите.","")</f>
      </c>
    </row>
    <row r="750" spans="1:10" ht="15.75">
      <c r="A750" s="197" t="s">
        <v>968</v>
      </c>
      <c r="B750" s="302" t="s">
        <v>967</v>
      </c>
      <c r="C750" s="282">
        <v>8</v>
      </c>
      <c r="D750" s="198">
        <f>VALUE(LEFT(A745,3))+INT(VALUE(LEFT(A745,3))/100)*1000</f>
        <v>8832</v>
      </c>
      <c r="E750" s="199">
        <v>8700</v>
      </c>
      <c r="F750" s="191">
        <f>G750+H750+I750</f>
        <v>0</v>
      </c>
      <c r="G750" s="247"/>
      <c r="H750" s="247"/>
      <c r="I750" s="247"/>
      <c r="J750" s="2">
        <f ca="1">IF(OFFSET(D750,-4,0,)="Активен",1,0)</f>
        <v>1</v>
      </c>
    </row>
    <row r="751" spans="1:9" ht="15.75">
      <c r="A751" s="193"/>
      <c r="B751" s="193"/>
      <c r="C751" s="282"/>
      <c r="D751" s="194"/>
      <c r="E751" s="195"/>
      <c r="F751" s="200" t="s">
        <v>19</v>
      </c>
      <c r="G751" s="185"/>
      <c r="H751" s="185"/>
      <c r="I751" s="185"/>
    </row>
    <row r="752" spans="1:9" ht="15.75">
      <c r="A752" s="262" t="s">
        <v>141</v>
      </c>
      <c r="B752" s="306"/>
      <c r="C752" s="290"/>
      <c r="D752" s="213"/>
      <c r="E752" s="210"/>
      <c r="F752" s="200"/>
      <c r="G752" s="185"/>
      <c r="H752" s="185"/>
      <c r="I752" s="185"/>
    </row>
    <row r="753" spans="1:9" s="2" customFormat="1" ht="15.75">
      <c r="A753" s="282" t="s">
        <v>975</v>
      </c>
      <c r="B753" s="197"/>
      <c r="C753" s="282"/>
      <c r="D753" s="313" t="s">
        <v>972</v>
      </c>
      <c r="E753" s="199"/>
      <c r="F753" s="200">
        <f>+IF(D753="Неактивен","ДЕЙНОСТТА Е ЗАКРИТА СЧИТАНO OT   →","")</f>
      </c>
      <c r="G753" s="185"/>
      <c r="H753" s="311"/>
      <c r="I753" s="185"/>
    </row>
    <row r="754" spans="1:9" ht="15.75">
      <c r="A754" s="211" t="s">
        <v>5</v>
      </c>
      <c r="B754" s="299"/>
      <c r="C754" s="279"/>
      <c r="D754" s="181"/>
      <c r="E754" s="180"/>
      <c r="F754" s="200" t="s">
        <v>19</v>
      </c>
      <c r="G754" s="185"/>
      <c r="H754" s="185"/>
      <c r="I754" s="185"/>
    </row>
    <row r="755" spans="1:11" ht="15.75">
      <c r="A755" s="211" t="s">
        <v>952</v>
      </c>
      <c r="B755" s="302" t="s">
        <v>967</v>
      </c>
      <c r="C755" s="282">
        <v>8</v>
      </c>
      <c r="D755" s="198">
        <f>VALUE(LEFT(A752,3))+INT(VALUE(LEFT(A752,3))/100)*1000</f>
        <v>8836</v>
      </c>
      <c r="E755" s="180">
        <v>100</v>
      </c>
      <c r="F755" s="191">
        <f>G755+H755+I755</f>
        <v>0</v>
      </c>
      <c r="G755" s="247"/>
      <c r="H755" s="247"/>
      <c r="I755" s="247"/>
      <c r="J755" s="2">
        <f ca="1">IF(OFFSET(D755,-2,0,)="Активен",1,0)</f>
        <v>1</v>
      </c>
      <c r="K755" s="314">
        <f>+IF(J755=0,"Избран е неактивен статус на дейността!","")</f>
      </c>
    </row>
    <row r="756" spans="1:11" ht="15.75">
      <c r="A756" s="197" t="s">
        <v>968</v>
      </c>
      <c r="B756" s="302" t="s">
        <v>967</v>
      </c>
      <c r="C756" s="282">
        <v>8</v>
      </c>
      <c r="D756" s="198">
        <f>VALUE(LEFT(A752,3))+INT(VALUE(LEFT(A752,3))/100)*1000</f>
        <v>8836</v>
      </c>
      <c r="E756" s="199">
        <v>8700</v>
      </c>
      <c r="F756" s="191">
        <f>G756+H756+I756</f>
        <v>0</v>
      </c>
      <c r="G756" s="247"/>
      <c r="H756" s="247"/>
      <c r="I756" s="247"/>
      <c r="J756" s="2">
        <f ca="1">IF(OFFSET(D756,-3,0,)="Активен",1,0)</f>
        <v>1</v>
      </c>
      <c r="K756" s="314">
        <f>+IF(J756=0,"Данните за тази дейност няма да участват в рекапитулациите.","")</f>
      </c>
    </row>
    <row r="757" spans="1:9" ht="15.75">
      <c r="A757" s="193"/>
      <c r="B757" s="303"/>
      <c r="C757" s="284"/>
      <c r="D757" s="203"/>
      <c r="E757" s="195"/>
      <c r="F757" s="200"/>
      <c r="G757" s="185"/>
      <c r="H757" s="185"/>
      <c r="I757" s="185"/>
    </row>
    <row r="758" spans="1:9" ht="15.75">
      <c r="A758" s="221" t="s">
        <v>142</v>
      </c>
      <c r="B758" s="305"/>
      <c r="C758" s="287"/>
      <c r="D758" s="201"/>
      <c r="E758" s="199"/>
      <c r="F758" s="200" t="s">
        <v>19</v>
      </c>
      <c r="G758" s="185"/>
      <c r="H758" s="185"/>
      <c r="I758" s="185"/>
    </row>
    <row r="759" spans="1:9" s="2" customFormat="1" ht="15.75">
      <c r="A759" s="282" t="s">
        <v>975</v>
      </c>
      <c r="B759" s="197"/>
      <c r="C759" s="282"/>
      <c r="D759" s="313" t="s">
        <v>972</v>
      </c>
      <c r="E759" s="199"/>
      <c r="F759" s="200">
        <f>+IF(D759="Неактивен","ДЕЙНОСТТА Е ЗАКРИТА СЧИТАНO OT   →","")</f>
      </c>
      <c r="G759" s="185"/>
      <c r="H759" s="311"/>
      <c r="I759" s="185"/>
    </row>
    <row r="760" spans="1:9" ht="15.75">
      <c r="A760" s="197" t="s">
        <v>5</v>
      </c>
      <c r="B760" s="302"/>
      <c r="C760" s="284"/>
      <c r="D760" s="201"/>
      <c r="E760" s="199"/>
      <c r="F760" s="200" t="s">
        <v>19</v>
      </c>
      <c r="G760" s="185"/>
      <c r="H760" s="185"/>
      <c r="I760" s="185"/>
    </row>
    <row r="761" spans="1:11" ht="15.75">
      <c r="A761" s="197" t="s">
        <v>952</v>
      </c>
      <c r="B761" s="302" t="s">
        <v>967</v>
      </c>
      <c r="C761" s="282">
        <v>8</v>
      </c>
      <c r="D761" s="198">
        <f>VALUE(LEFT(A758,3))+INT(VALUE(LEFT(A758,3))/100)*1000</f>
        <v>8837</v>
      </c>
      <c r="E761" s="199">
        <v>100</v>
      </c>
      <c r="F761" s="191">
        <f>G761+H761+I761</f>
        <v>0</v>
      </c>
      <c r="G761" s="247"/>
      <c r="H761" s="247"/>
      <c r="I761" s="247"/>
      <c r="J761" s="2">
        <f ca="1">IF(OFFSET(D761,-2,0,)="Активен",1,0)</f>
        <v>1</v>
      </c>
      <c r="K761" s="314">
        <f>+IF(J761=0,"Избран е неактивен статус на дейността!","")</f>
      </c>
    </row>
    <row r="762" spans="1:11" ht="15.75">
      <c r="A762" s="197" t="s">
        <v>41</v>
      </c>
      <c r="B762" s="302" t="s">
        <v>967</v>
      </c>
      <c r="C762" s="282">
        <v>8</v>
      </c>
      <c r="D762" s="198">
        <f>VALUE(LEFT(A758,3))+INT(VALUE(LEFT(A758,3))/100)*1000</f>
        <v>8837</v>
      </c>
      <c r="E762" s="199">
        <v>7100</v>
      </c>
      <c r="F762" s="191">
        <f>G762+H762+I762</f>
        <v>0</v>
      </c>
      <c r="G762" s="247"/>
      <c r="H762" s="247"/>
      <c r="I762" s="247"/>
      <c r="J762" s="2">
        <f ca="1">IF(OFFSET(D762,-3,0,)="Активен",1,0)</f>
        <v>1</v>
      </c>
      <c r="K762" s="314">
        <f>+IF(J762=0,"Данните за тази дейност няма да участват в рекапитулациите.","")</f>
      </c>
    </row>
    <row r="763" spans="1:10" ht="15.75">
      <c r="A763" s="197" t="s">
        <v>968</v>
      </c>
      <c r="B763" s="302" t="s">
        <v>967</v>
      </c>
      <c r="C763" s="282">
        <v>8</v>
      </c>
      <c r="D763" s="198">
        <f>VALUE(LEFT(A758,3))+INT(VALUE(LEFT(A758,3))/100)*1000</f>
        <v>8837</v>
      </c>
      <c r="E763" s="199">
        <v>8700</v>
      </c>
      <c r="F763" s="191">
        <f>G763+H763+I763</f>
        <v>0</v>
      </c>
      <c r="G763" s="247"/>
      <c r="H763" s="247"/>
      <c r="I763" s="247"/>
      <c r="J763" s="2">
        <f ca="1">IF(OFFSET(D763,-4,0,)="Активен",1,0)</f>
        <v>1</v>
      </c>
    </row>
    <row r="764" spans="1:9" ht="15.75">
      <c r="A764" s="193"/>
      <c r="B764" s="303"/>
      <c r="C764" s="284"/>
      <c r="D764" s="203"/>
      <c r="E764" s="195"/>
      <c r="F764" s="200" t="s">
        <v>19</v>
      </c>
      <c r="G764" s="185"/>
      <c r="H764" s="185"/>
      <c r="I764" s="185"/>
    </row>
    <row r="765" spans="1:9" ht="31.5">
      <c r="A765" s="221" t="s">
        <v>143</v>
      </c>
      <c r="B765" s="221"/>
      <c r="C765" s="285"/>
      <c r="D765" s="198"/>
      <c r="E765" s="199"/>
      <c r="F765" s="200" t="s">
        <v>19</v>
      </c>
      <c r="G765" s="185"/>
      <c r="H765" s="185"/>
      <c r="I765" s="185"/>
    </row>
    <row r="766" spans="1:9" s="2" customFormat="1" ht="15.75">
      <c r="A766" s="282" t="s">
        <v>975</v>
      </c>
      <c r="B766" s="197"/>
      <c r="C766" s="282"/>
      <c r="D766" s="313" t="s">
        <v>972</v>
      </c>
      <c r="E766" s="199"/>
      <c r="F766" s="200">
        <f>+IF(D766="Неактивен","ДЕЙНОСТТА Е ЗАКРИТА СЧИТАНO OT   →","")</f>
      </c>
      <c r="G766" s="185"/>
      <c r="H766" s="311"/>
      <c r="I766" s="185"/>
    </row>
    <row r="767" spans="1:9" ht="15.75">
      <c r="A767" s="197" t="s">
        <v>5</v>
      </c>
      <c r="B767" s="197"/>
      <c r="C767" s="282"/>
      <c r="D767" s="198"/>
      <c r="E767" s="199"/>
      <c r="F767" s="200" t="s">
        <v>19</v>
      </c>
      <c r="G767" s="185"/>
      <c r="H767" s="185"/>
      <c r="I767" s="185"/>
    </row>
    <row r="768" spans="1:11" ht="15.75">
      <c r="A768" s="197" t="s">
        <v>952</v>
      </c>
      <c r="B768" s="302" t="s">
        <v>967</v>
      </c>
      <c r="C768" s="282">
        <v>8</v>
      </c>
      <c r="D768" s="198">
        <f>VALUE(LEFT(A765,3))+INT(VALUE(LEFT(A765,3))/100)*1000</f>
        <v>8848</v>
      </c>
      <c r="E768" s="199">
        <v>100</v>
      </c>
      <c r="F768" s="191">
        <f>G768+H768+I768</f>
        <v>0</v>
      </c>
      <c r="G768" s="247"/>
      <c r="H768" s="247"/>
      <c r="I768" s="247"/>
      <c r="J768" s="2">
        <f ca="1">IF(OFFSET(D768,-2,0,)="Активен",1,0)</f>
        <v>1</v>
      </c>
      <c r="K768" s="314">
        <f>+IF(J768=0,"Избран е неактивен статус на дейността!","")</f>
      </c>
    </row>
    <row r="769" spans="1:11" ht="15.75">
      <c r="A769" s="197" t="s">
        <v>968</v>
      </c>
      <c r="B769" s="302" t="s">
        <v>967</v>
      </c>
      <c r="C769" s="282">
        <v>8</v>
      </c>
      <c r="D769" s="198">
        <f>VALUE(LEFT(A765,3))+INT(VALUE(LEFT(A765,3))/100)*1000</f>
        <v>8848</v>
      </c>
      <c r="E769" s="199">
        <v>8700</v>
      </c>
      <c r="F769" s="191">
        <f>G769+H769+I769</f>
        <v>0</v>
      </c>
      <c r="G769" s="247"/>
      <c r="H769" s="247"/>
      <c r="I769" s="247"/>
      <c r="J769" s="2">
        <f ca="1">IF(OFFSET(D769,-3,0,)="Активен",1,0)</f>
        <v>1</v>
      </c>
      <c r="K769" s="314">
        <f>+IF(J769=0,"Данните за тази дейност няма да участват в рекапитулациите.","")</f>
      </c>
    </row>
    <row r="770" spans="1:9" ht="15.75">
      <c r="A770" s="193"/>
      <c r="B770" s="193"/>
      <c r="C770" s="282"/>
      <c r="D770" s="194"/>
      <c r="E770" s="195"/>
      <c r="F770" s="200" t="s">
        <v>19</v>
      </c>
      <c r="G770" s="185"/>
      <c r="H770" s="185"/>
      <c r="I770" s="185"/>
    </row>
    <row r="771" spans="1:9" ht="31.5">
      <c r="A771" s="221" t="s">
        <v>144</v>
      </c>
      <c r="B771" s="221"/>
      <c r="C771" s="285"/>
      <c r="D771" s="198"/>
      <c r="E771" s="195"/>
      <c r="F771" s="200" t="s">
        <v>19</v>
      </c>
      <c r="G771" s="185"/>
      <c r="H771" s="185"/>
      <c r="I771" s="185"/>
    </row>
    <row r="772" spans="1:9" s="2" customFormat="1" ht="15.75">
      <c r="A772" s="282" t="s">
        <v>975</v>
      </c>
      <c r="B772" s="197"/>
      <c r="C772" s="282"/>
      <c r="D772" s="313" t="s">
        <v>972</v>
      </c>
      <c r="E772" s="199"/>
      <c r="F772" s="200">
        <f>+IF(D772="Неактивен","ДЕЙНОСТТА Е ЗАКРИТА СЧИТАНO OT   →","")</f>
      </c>
      <c r="G772" s="185"/>
      <c r="H772" s="311"/>
      <c r="I772" s="185"/>
    </row>
    <row r="773" spans="1:9" ht="15.75">
      <c r="A773" s="197" t="s">
        <v>5</v>
      </c>
      <c r="B773" s="197"/>
      <c r="C773" s="282"/>
      <c r="D773" s="198"/>
      <c r="E773" s="199"/>
      <c r="F773" s="200" t="s">
        <v>19</v>
      </c>
      <c r="G773" s="185"/>
      <c r="H773" s="185"/>
      <c r="I773" s="185"/>
    </row>
    <row r="774" spans="1:11" ht="15.75">
      <c r="A774" s="197" t="s">
        <v>952</v>
      </c>
      <c r="B774" s="302" t="s">
        <v>967</v>
      </c>
      <c r="C774" s="282">
        <v>8</v>
      </c>
      <c r="D774" s="198">
        <f>VALUE(LEFT(A771,3))+INT(VALUE(LEFT(A771,3))/100)*1000</f>
        <v>8849</v>
      </c>
      <c r="E774" s="199">
        <v>100</v>
      </c>
      <c r="F774" s="191">
        <f>G774+H774+I774</f>
        <v>0</v>
      </c>
      <c r="G774" s="247"/>
      <c r="H774" s="247"/>
      <c r="I774" s="247"/>
      <c r="J774" s="2">
        <f ca="1">IF(OFFSET(D774,-2,0,)="Активен",1,0)</f>
        <v>1</v>
      </c>
      <c r="K774" s="314">
        <f>+IF(J774=0,"Избран е неактивен статус на дейността!","")</f>
      </c>
    </row>
    <row r="775" spans="1:11" ht="15.75">
      <c r="A775" s="197" t="s">
        <v>968</v>
      </c>
      <c r="B775" s="302" t="s">
        <v>967</v>
      </c>
      <c r="C775" s="282">
        <v>8</v>
      </c>
      <c r="D775" s="198">
        <f>VALUE(LEFT(A771,3))+INT(VALUE(LEFT(A771,3))/100)*1000</f>
        <v>8849</v>
      </c>
      <c r="E775" s="199">
        <v>8700</v>
      </c>
      <c r="F775" s="191">
        <f>G775+H775+I775</f>
        <v>0</v>
      </c>
      <c r="G775" s="247"/>
      <c r="H775" s="247"/>
      <c r="I775" s="247"/>
      <c r="J775" s="2">
        <f ca="1">IF(OFFSET(D775,-3,0,)="Активен",1,0)</f>
        <v>1</v>
      </c>
      <c r="K775" s="314">
        <f>+IF(J775=0,"Данните за тази дейност няма да участват в рекапитулациите.","")</f>
      </c>
    </row>
    <row r="776" spans="1:9" ht="15.75">
      <c r="A776" s="193"/>
      <c r="B776" s="193"/>
      <c r="C776" s="282"/>
      <c r="D776" s="194"/>
      <c r="E776" s="195"/>
      <c r="F776" s="200" t="s">
        <v>19</v>
      </c>
      <c r="G776" s="185"/>
      <c r="H776" s="185"/>
      <c r="I776" s="185"/>
    </row>
    <row r="777" spans="1:9" ht="15.75">
      <c r="A777" s="221" t="s">
        <v>145</v>
      </c>
      <c r="B777" s="221"/>
      <c r="C777" s="285"/>
      <c r="D777" s="198"/>
      <c r="E777" s="195"/>
      <c r="F777" s="200" t="s">
        <v>19</v>
      </c>
      <c r="G777" s="185"/>
      <c r="H777" s="185"/>
      <c r="I777" s="185"/>
    </row>
    <row r="778" spans="1:9" s="2" customFormat="1" ht="15.75">
      <c r="A778" s="282" t="s">
        <v>975</v>
      </c>
      <c r="B778" s="197"/>
      <c r="C778" s="282"/>
      <c r="D778" s="313" t="s">
        <v>972</v>
      </c>
      <c r="E778" s="199"/>
      <c r="F778" s="200">
        <f>+IF(D778="Неактивен","ДЕЙНОСТТА Е ЗАКРИТА СЧИТАНO OT   →","")</f>
      </c>
      <c r="G778" s="185"/>
      <c r="H778" s="311"/>
      <c r="I778" s="185"/>
    </row>
    <row r="779" spans="1:9" ht="15.75">
      <c r="A779" s="197" t="s">
        <v>5</v>
      </c>
      <c r="B779" s="302"/>
      <c r="C779" s="284"/>
      <c r="D779" s="201"/>
      <c r="E779" s="199"/>
      <c r="F779" s="200" t="s">
        <v>19</v>
      </c>
      <c r="G779" s="208"/>
      <c r="H779" s="208"/>
      <c r="I779" s="185"/>
    </row>
    <row r="780" spans="1:11" ht="15.75">
      <c r="A780" s="197" t="s">
        <v>952</v>
      </c>
      <c r="B780" s="302" t="s">
        <v>967</v>
      </c>
      <c r="C780" s="282">
        <v>8</v>
      </c>
      <c r="D780" s="198">
        <f>VALUE(LEFT(A777,3))+INT(VALUE(LEFT(A777,3))/100)*1000</f>
        <v>8862</v>
      </c>
      <c r="E780" s="199">
        <v>100</v>
      </c>
      <c r="F780" s="191">
        <f>G780+H780+I780</f>
        <v>0</v>
      </c>
      <c r="G780" s="247"/>
      <c r="H780" s="247"/>
      <c r="I780" s="247"/>
      <c r="J780" s="2">
        <f ca="1">IF(OFFSET(D780,-2,0,)="Активен",1,0)</f>
        <v>1</v>
      </c>
      <c r="K780" s="314">
        <f>+IF(J780=0,"Избран е неактивен статус на дейността!","")</f>
      </c>
    </row>
    <row r="781" spans="1:11" ht="15.75">
      <c r="A781" s="197" t="s">
        <v>968</v>
      </c>
      <c r="B781" s="302" t="s">
        <v>967</v>
      </c>
      <c r="C781" s="282">
        <v>8</v>
      </c>
      <c r="D781" s="198">
        <f>VALUE(LEFT(A777,3))+INT(VALUE(LEFT(A777,3))/100)*1000</f>
        <v>8862</v>
      </c>
      <c r="E781" s="199">
        <v>8700</v>
      </c>
      <c r="F781" s="191">
        <f>G781+H781+I781</f>
        <v>0</v>
      </c>
      <c r="G781" s="247"/>
      <c r="H781" s="247"/>
      <c r="I781" s="247"/>
      <c r="J781" s="2">
        <f ca="1">IF(OFFSET(D781,-3,0,)="Активен",1,0)</f>
        <v>1</v>
      </c>
      <c r="K781" s="314">
        <f>+IF(J781=0,"Данните за тази дейност няма да участват в рекапитулациите.","")</f>
      </c>
    </row>
    <row r="782" spans="1:9" ht="15.75">
      <c r="A782" s="197"/>
      <c r="B782" s="197"/>
      <c r="C782" s="282"/>
      <c r="D782" s="198"/>
      <c r="E782" s="199"/>
      <c r="F782" s="200" t="s">
        <v>19</v>
      </c>
      <c r="G782" s="185"/>
      <c r="H782" s="185"/>
      <c r="I782" s="185"/>
    </row>
    <row r="783" spans="1:9" ht="15.75">
      <c r="A783" s="221" t="s">
        <v>146</v>
      </c>
      <c r="B783" s="221"/>
      <c r="C783" s="285"/>
      <c r="D783" s="198"/>
      <c r="E783" s="195"/>
      <c r="F783" s="200" t="s">
        <v>19</v>
      </c>
      <c r="G783" s="185"/>
      <c r="H783" s="185"/>
      <c r="I783" s="185"/>
    </row>
    <row r="784" spans="1:9" s="2" customFormat="1" ht="15.75">
      <c r="A784" s="282" t="s">
        <v>975</v>
      </c>
      <c r="B784" s="197"/>
      <c r="C784" s="282"/>
      <c r="D784" s="313" t="s">
        <v>972</v>
      </c>
      <c r="E784" s="199"/>
      <c r="F784" s="200">
        <f>+IF(D784="Неактивен","ДЕЙНОСТТА Е ЗАКРИТА СЧИТАНO OT   →","")</f>
      </c>
      <c r="G784" s="185"/>
      <c r="H784" s="311"/>
      <c r="I784" s="185"/>
    </row>
    <row r="785" spans="1:9" ht="15.75">
      <c r="A785" s="197" t="s">
        <v>5</v>
      </c>
      <c r="B785" s="302"/>
      <c r="C785" s="284"/>
      <c r="D785" s="201"/>
      <c r="E785" s="199"/>
      <c r="F785" s="200" t="s">
        <v>19</v>
      </c>
      <c r="G785" s="208"/>
      <c r="H785" s="208"/>
      <c r="I785" s="185"/>
    </row>
    <row r="786" spans="1:11" ht="15.75">
      <c r="A786" s="197" t="s">
        <v>952</v>
      </c>
      <c r="B786" s="302" t="s">
        <v>967</v>
      </c>
      <c r="C786" s="282">
        <v>8</v>
      </c>
      <c r="D786" s="198">
        <f>VALUE(LEFT(A783,3))+INT(VALUE(LEFT(A783,3))/100)*1000</f>
        <v>8863</v>
      </c>
      <c r="E786" s="199">
        <v>100</v>
      </c>
      <c r="F786" s="191">
        <f>G786+H786+I786</f>
        <v>0</v>
      </c>
      <c r="G786" s="247"/>
      <c r="H786" s="247"/>
      <c r="I786" s="247"/>
      <c r="J786" s="2">
        <f ca="1">IF(OFFSET(D786,-2,0,)="Активен",1,0)</f>
        <v>1</v>
      </c>
      <c r="K786" s="314">
        <f>+IF(J786=0,"Избран е неактивен статус на дейността!","")</f>
      </c>
    </row>
    <row r="787" spans="1:11" ht="15.75">
      <c r="A787" s="197" t="s">
        <v>968</v>
      </c>
      <c r="B787" s="302" t="s">
        <v>967</v>
      </c>
      <c r="C787" s="282">
        <v>8</v>
      </c>
      <c r="D787" s="198">
        <f>VALUE(LEFT(A783,3))+INT(VALUE(LEFT(A783,3))/100)*1000</f>
        <v>8863</v>
      </c>
      <c r="E787" s="199">
        <v>8700</v>
      </c>
      <c r="F787" s="191">
        <f>G787+H787+I787</f>
        <v>0</v>
      </c>
      <c r="G787" s="247"/>
      <c r="H787" s="247"/>
      <c r="I787" s="247"/>
      <c r="J787" s="2">
        <f ca="1">IF(OFFSET(D787,-3,0,)="Активен",1,0)</f>
        <v>1</v>
      </c>
      <c r="K787" s="314">
        <f>+IF(J787=0,"Данните за тази дейност няма да участват в рекапитулациите.","")</f>
      </c>
    </row>
    <row r="788" spans="1:9" ht="15.75">
      <c r="A788" s="193"/>
      <c r="B788" s="193"/>
      <c r="C788" s="282"/>
      <c r="D788" s="194"/>
      <c r="E788" s="195"/>
      <c r="F788" s="200" t="s">
        <v>19</v>
      </c>
      <c r="G788" s="185"/>
      <c r="H788" s="185"/>
      <c r="I788" s="185"/>
    </row>
    <row r="789" spans="1:9" ht="31.5">
      <c r="A789" s="221" t="s">
        <v>147</v>
      </c>
      <c r="B789" s="221"/>
      <c r="C789" s="285"/>
      <c r="D789" s="198"/>
      <c r="E789" s="195"/>
      <c r="F789" s="200" t="s">
        <v>19</v>
      </c>
      <c r="G789" s="185"/>
      <c r="H789" s="185"/>
      <c r="I789" s="185"/>
    </row>
    <row r="790" spans="1:9" s="2" customFormat="1" ht="15.75">
      <c r="A790" s="282" t="s">
        <v>975</v>
      </c>
      <c r="B790" s="197"/>
      <c r="C790" s="282"/>
      <c r="D790" s="313" t="s">
        <v>972</v>
      </c>
      <c r="E790" s="199"/>
      <c r="F790" s="200">
        <f>+IF(D790="Неактивен","ДЕЙНОСТТА Е ЗАКРИТА СЧИТАНO OT   →","")</f>
      </c>
      <c r="G790" s="185"/>
      <c r="H790" s="311"/>
      <c r="I790" s="185"/>
    </row>
    <row r="791" spans="1:9" ht="15.75">
      <c r="A791" s="197" t="s">
        <v>5</v>
      </c>
      <c r="B791" s="197"/>
      <c r="C791" s="282"/>
      <c r="D791" s="198"/>
      <c r="E791" s="199"/>
      <c r="F791" s="200" t="s">
        <v>19</v>
      </c>
      <c r="G791" s="185"/>
      <c r="H791" s="185"/>
      <c r="I791" s="185"/>
    </row>
    <row r="792" spans="1:11" ht="15.75">
      <c r="A792" s="197" t="s">
        <v>952</v>
      </c>
      <c r="B792" s="302" t="s">
        <v>967</v>
      </c>
      <c r="C792" s="282">
        <v>8</v>
      </c>
      <c r="D792" s="198">
        <f>VALUE(LEFT(A789,3))+INT(VALUE(LEFT(A789,3))/100)*1000</f>
        <v>8864</v>
      </c>
      <c r="E792" s="199">
        <v>100</v>
      </c>
      <c r="F792" s="191">
        <f>G792+H792+I792</f>
        <v>0</v>
      </c>
      <c r="G792" s="247"/>
      <c r="H792" s="247"/>
      <c r="I792" s="247"/>
      <c r="J792" s="2">
        <f ca="1">IF(OFFSET(D792,-2,0,)="Активен",1,0)</f>
        <v>1</v>
      </c>
      <c r="K792" s="314">
        <f>+IF(J792=0,"Избран е неактивен статус на дейността!","")</f>
      </c>
    </row>
    <row r="793" spans="1:11" ht="15.75">
      <c r="A793" s="197" t="s">
        <v>968</v>
      </c>
      <c r="B793" s="302" t="s">
        <v>967</v>
      </c>
      <c r="C793" s="282">
        <v>8</v>
      </c>
      <c r="D793" s="198">
        <f>VALUE(LEFT(A789,3))+INT(VALUE(LEFT(A789,3))/100)*1000</f>
        <v>8864</v>
      </c>
      <c r="E793" s="199">
        <v>8700</v>
      </c>
      <c r="F793" s="191">
        <f>G793+H793+I793</f>
        <v>0</v>
      </c>
      <c r="G793" s="247"/>
      <c r="H793" s="247"/>
      <c r="I793" s="247"/>
      <c r="J793" s="2">
        <f ca="1">IF(OFFSET(D793,-3,0,)="Активен",1,0)</f>
        <v>1</v>
      </c>
      <c r="K793" s="314">
        <f>+IF(J793=0,"Данните за тази дейност няма да участват в рекапитулациите.","")</f>
      </c>
    </row>
    <row r="794" spans="1:9" ht="15.75">
      <c r="A794" s="193"/>
      <c r="B794" s="193"/>
      <c r="C794" s="282"/>
      <c r="D794" s="194"/>
      <c r="E794" s="195"/>
      <c r="F794" s="200" t="s">
        <v>19</v>
      </c>
      <c r="G794" s="185"/>
      <c r="H794" s="185"/>
      <c r="I794" s="185"/>
    </row>
    <row r="795" spans="1:9" ht="15.75">
      <c r="A795" s="221" t="s">
        <v>148</v>
      </c>
      <c r="B795" s="305"/>
      <c r="C795" s="287"/>
      <c r="D795" s="201"/>
      <c r="E795" s="199"/>
      <c r="F795" s="200" t="s">
        <v>19</v>
      </c>
      <c r="G795" s="185"/>
      <c r="H795" s="185"/>
      <c r="I795" s="185"/>
    </row>
    <row r="796" spans="1:9" s="2" customFormat="1" ht="15.75">
      <c r="A796" s="282" t="s">
        <v>975</v>
      </c>
      <c r="B796" s="197"/>
      <c r="C796" s="282"/>
      <c r="D796" s="313" t="s">
        <v>972</v>
      </c>
      <c r="E796" s="199"/>
      <c r="F796" s="200">
        <f>+IF(D796="Неактивен","ДЕЙНОСТТА Е ЗАКРИТА СЧИТАНO OT   →","")</f>
      </c>
      <c r="G796" s="185"/>
      <c r="H796" s="311"/>
      <c r="I796" s="185"/>
    </row>
    <row r="797" spans="1:9" ht="15.75">
      <c r="A797" s="197" t="s">
        <v>5</v>
      </c>
      <c r="B797" s="302"/>
      <c r="C797" s="284"/>
      <c r="D797" s="201"/>
      <c r="E797" s="199"/>
      <c r="F797" s="200" t="s">
        <v>19</v>
      </c>
      <c r="G797" s="185"/>
      <c r="H797" s="185"/>
      <c r="I797" s="185"/>
    </row>
    <row r="798" spans="1:11" ht="15.75">
      <c r="A798" s="197" t="s">
        <v>952</v>
      </c>
      <c r="B798" s="302" t="s">
        <v>967</v>
      </c>
      <c r="C798" s="282">
        <v>8</v>
      </c>
      <c r="D798" s="198">
        <f>VALUE(LEFT(A795,3))+INT(VALUE(LEFT(A795,3))/100)*1000</f>
        <v>8865</v>
      </c>
      <c r="E798" s="199">
        <v>100</v>
      </c>
      <c r="F798" s="191">
        <f>G798+H798+I798</f>
        <v>0</v>
      </c>
      <c r="G798" s="247"/>
      <c r="H798" s="247"/>
      <c r="I798" s="247"/>
      <c r="J798" s="2">
        <f ca="1">IF(OFFSET(D798,-2,0,)="Активен",1,0)</f>
        <v>1</v>
      </c>
      <c r="K798" s="314">
        <f>+IF(J798=0,"Избран е неактивен статус на дейността!","")</f>
      </c>
    </row>
    <row r="799" spans="1:11" ht="15.75">
      <c r="A799" s="197" t="s">
        <v>968</v>
      </c>
      <c r="B799" s="302" t="s">
        <v>967</v>
      </c>
      <c r="C799" s="282">
        <v>8</v>
      </c>
      <c r="D799" s="198">
        <f>VALUE(LEFT(A795,3))+INT(VALUE(LEFT(A795,3))/100)*1000</f>
        <v>8865</v>
      </c>
      <c r="E799" s="199">
        <v>8700</v>
      </c>
      <c r="F799" s="191">
        <f>G799+H799+I799</f>
        <v>0</v>
      </c>
      <c r="G799" s="247"/>
      <c r="H799" s="247"/>
      <c r="I799" s="247"/>
      <c r="J799" s="2">
        <f ca="1">IF(OFFSET(D799,-3,0,)="Активен",1,0)</f>
        <v>1</v>
      </c>
      <c r="K799" s="314">
        <f>+IF(J799=0,"Данните за тази дейност няма да участват в рекапитулациите.","")</f>
      </c>
    </row>
    <row r="800" spans="1:9" ht="15.75">
      <c r="A800" s="193"/>
      <c r="B800" s="193"/>
      <c r="C800" s="282"/>
      <c r="D800" s="194"/>
      <c r="E800" s="195"/>
      <c r="F800" s="200" t="s">
        <v>19</v>
      </c>
      <c r="G800" s="185"/>
      <c r="H800" s="185"/>
      <c r="I800" s="185"/>
    </row>
    <row r="801" spans="1:9" ht="15.75">
      <c r="A801" s="221" t="s">
        <v>149</v>
      </c>
      <c r="B801" s="221"/>
      <c r="C801" s="285"/>
      <c r="D801" s="198"/>
      <c r="E801" s="195"/>
      <c r="F801" s="200" t="s">
        <v>19</v>
      </c>
      <c r="G801" s="185"/>
      <c r="H801" s="185"/>
      <c r="I801" s="185"/>
    </row>
    <row r="802" spans="1:9" s="2" customFormat="1" ht="15.75">
      <c r="A802" s="282" t="s">
        <v>975</v>
      </c>
      <c r="B802" s="197"/>
      <c r="C802" s="282"/>
      <c r="D802" s="313" t="s">
        <v>972</v>
      </c>
      <c r="E802" s="199"/>
      <c r="F802" s="200">
        <f>+IF(D802="Неактивен","ДЕЙНОСТТА Е ЗАКРИТА СЧИТАНO OT   →","")</f>
      </c>
      <c r="G802" s="185"/>
      <c r="H802" s="311"/>
      <c r="I802" s="185"/>
    </row>
    <row r="803" spans="1:9" ht="15.75">
      <c r="A803" s="197" t="s">
        <v>5</v>
      </c>
      <c r="B803" s="197"/>
      <c r="C803" s="282"/>
      <c r="D803" s="198"/>
      <c r="E803" s="199"/>
      <c r="F803" s="200" t="s">
        <v>19</v>
      </c>
      <c r="G803" s="185"/>
      <c r="H803" s="185"/>
      <c r="I803" s="185"/>
    </row>
    <row r="804" spans="1:11" ht="15.75">
      <c r="A804" s="197" t="s">
        <v>952</v>
      </c>
      <c r="B804" s="302" t="s">
        <v>967</v>
      </c>
      <c r="C804" s="282">
        <v>8</v>
      </c>
      <c r="D804" s="198">
        <f>VALUE(LEFT(A801,3))+INT(VALUE(LEFT(A801,3))/100)*1000</f>
        <v>8866</v>
      </c>
      <c r="E804" s="199">
        <v>100</v>
      </c>
      <c r="F804" s="191">
        <f>G804+H804+I804</f>
        <v>1</v>
      </c>
      <c r="G804" s="247"/>
      <c r="H804" s="247">
        <v>1</v>
      </c>
      <c r="I804" s="247"/>
      <c r="J804" s="2">
        <f ca="1">IF(OFFSET(D804,-2,0,)="Активен",1,0)</f>
        <v>1</v>
      </c>
      <c r="K804" s="314">
        <f>+IF(J804=0,"Избран е неактивен статус на дейността!","")</f>
      </c>
    </row>
    <row r="805" spans="1:11" ht="15.75">
      <c r="A805" s="197" t="s">
        <v>968</v>
      </c>
      <c r="B805" s="302" t="s">
        <v>967</v>
      </c>
      <c r="C805" s="282">
        <v>8</v>
      </c>
      <c r="D805" s="198">
        <f>VALUE(LEFT(A801,3))+INT(VALUE(LEFT(A801,3))/100)*1000</f>
        <v>8866</v>
      </c>
      <c r="E805" s="199">
        <v>8700</v>
      </c>
      <c r="F805" s="191">
        <f>G805+H805+I805</f>
        <v>1</v>
      </c>
      <c r="G805" s="247"/>
      <c r="H805" s="247">
        <v>1</v>
      </c>
      <c r="I805" s="247"/>
      <c r="J805" s="2">
        <f ca="1">IF(OFFSET(D805,-3,0,)="Активен",1,0)</f>
        <v>1</v>
      </c>
      <c r="K805" s="314">
        <f>+IF(J805=0,"Данните за тази дейност няма да участват в рекапитулациите.","")</f>
      </c>
    </row>
    <row r="806" spans="1:9" ht="15.75">
      <c r="A806" s="197"/>
      <c r="B806" s="197"/>
      <c r="C806" s="282"/>
      <c r="D806" s="198"/>
      <c r="E806" s="199"/>
      <c r="F806" s="200"/>
      <c r="G806" s="185"/>
      <c r="H806" s="185"/>
      <c r="I806" s="185"/>
    </row>
    <row r="807" spans="1:9" ht="15.75">
      <c r="A807" s="221" t="s">
        <v>963</v>
      </c>
      <c r="B807" s="221"/>
      <c r="C807" s="285"/>
      <c r="D807" s="198"/>
      <c r="E807" s="199"/>
      <c r="F807" s="200"/>
      <c r="G807" s="185"/>
      <c r="H807" s="185"/>
      <c r="I807" s="185"/>
    </row>
    <row r="808" spans="1:9" s="2" customFormat="1" ht="15.75">
      <c r="A808" s="282" t="s">
        <v>975</v>
      </c>
      <c r="B808" s="197"/>
      <c r="C808" s="282"/>
      <c r="D808" s="313" t="s">
        <v>972</v>
      </c>
      <c r="E808" s="199"/>
      <c r="F808" s="200">
        <f>+IF(D808="Неактивен","ДЕЙНОСТТА Е ЗАКРИТА СЧИТАНO OT   →","")</f>
      </c>
      <c r="G808" s="185"/>
      <c r="H808" s="311"/>
      <c r="I808" s="185"/>
    </row>
    <row r="809" spans="1:9" ht="15.75">
      <c r="A809" s="197" t="s">
        <v>5</v>
      </c>
      <c r="B809" s="197"/>
      <c r="C809" s="282"/>
      <c r="D809" s="198"/>
      <c r="E809" s="199"/>
      <c r="F809" s="200"/>
      <c r="G809" s="185"/>
      <c r="H809" s="185"/>
      <c r="I809" s="185"/>
    </row>
    <row r="810" spans="1:11" ht="15.75">
      <c r="A810" s="197" t="s">
        <v>952</v>
      </c>
      <c r="B810" s="302" t="s">
        <v>967</v>
      </c>
      <c r="C810" s="282">
        <v>8</v>
      </c>
      <c r="D810" s="198">
        <f>VALUE(LEFT(A807,3))+INT(VALUE(LEFT(A807,3))/100)*1000</f>
        <v>8867</v>
      </c>
      <c r="E810" s="199">
        <v>100</v>
      </c>
      <c r="F810" s="191">
        <f>G810+H810+I810</f>
        <v>0</v>
      </c>
      <c r="G810" s="247"/>
      <c r="H810" s="247"/>
      <c r="I810" s="247"/>
      <c r="J810" s="2">
        <f ca="1">IF(OFFSET(D810,-2,0,)="Активен",1,0)</f>
        <v>1</v>
      </c>
      <c r="K810" s="314">
        <f>+IF(J810=0,"Избран е неактивен статус на дейността!","")</f>
      </c>
    </row>
    <row r="811" spans="1:11" ht="15.75">
      <c r="A811" s="197" t="s">
        <v>968</v>
      </c>
      <c r="B811" s="302" t="s">
        <v>967</v>
      </c>
      <c r="C811" s="282">
        <v>8</v>
      </c>
      <c r="D811" s="198">
        <f>VALUE(LEFT(A807,3))+INT(VALUE(LEFT(A807,3))/100)*1000</f>
        <v>8867</v>
      </c>
      <c r="E811" s="199">
        <v>8700</v>
      </c>
      <c r="F811" s="191">
        <f>G811+H811+I811</f>
        <v>0</v>
      </c>
      <c r="G811" s="247"/>
      <c r="H811" s="247"/>
      <c r="I811" s="247"/>
      <c r="J811" s="2">
        <f ca="1">IF(OFFSET(D811,-3,0,)="Активен",1,0)</f>
        <v>1</v>
      </c>
      <c r="K811" s="314">
        <f>+IF(J811=0,"Данните за тази дейност няма да участват в рекапитулациите.","")</f>
      </c>
    </row>
    <row r="812" spans="1:9" ht="15.75">
      <c r="A812" s="193"/>
      <c r="B812" s="193"/>
      <c r="C812" s="282"/>
      <c r="D812" s="194"/>
      <c r="E812" s="195"/>
      <c r="F812" s="200" t="s">
        <v>19</v>
      </c>
      <c r="G812" s="185"/>
      <c r="H812" s="185"/>
      <c r="I812" s="185"/>
    </row>
    <row r="813" spans="1:9" ht="31.5">
      <c r="A813" s="221" t="s">
        <v>150</v>
      </c>
      <c r="B813" s="221"/>
      <c r="C813" s="285"/>
      <c r="D813" s="198"/>
      <c r="E813" s="195"/>
      <c r="F813" s="200" t="s">
        <v>19</v>
      </c>
      <c r="G813" s="185"/>
      <c r="H813" s="185"/>
      <c r="I813" s="185"/>
    </row>
    <row r="814" spans="1:9" s="2" customFormat="1" ht="15.75">
      <c r="A814" s="282" t="s">
        <v>975</v>
      </c>
      <c r="B814" s="197"/>
      <c r="C814" s="282"/>
      <c r="D814" s="313" t="s">
        <v>972</v>
      </c>
      <c r="E814" s="199"/>
      <c r="F814" s="200">
        <f>+IF(D814="Неактивен","ДЕЙНОСТТА Е ЗАКРИТА СЧИТАНO OT   →","")</f>
      </c>
      <c r="G814" s="185"/>
      <c r="H814" s="311"/>
      <c r="I814" s="185"/>
    </row>
    <row r="815" spans="1:9" ht="15.75">
      <c r="A815" s="197" t="s">
        <v>5</v>
      </c>
      <c r="B815" s="197"/>
      <c r="C815" s="282"/>
      <c r="D815" s="198"/>
      <c r="E815" s="199"/>
      <c r="F815" s="200" t="s">
        <v>19</v>
      </c>
      <c r="G815" s="185"/>
      <c r="H815" s="185"/>
      <c r="I815" s="185"/>
    </row>
    <row r="816" spans="1:11" ht="15.75">
      <c r="A816" s="197" t="s">
        <v>952</v>
      </c>
      <c r="B816" s="302" t="s">
        <v>967</v>
      </c>
      <c r="C816" s="282">
        <v>8</v>
      </c>
      <c r="D816" s="198">
        <f>VALUE(LEFT(A813,3))+INT(VALUE(LEFT(A813,3))/100)*1000</f>
        <v>8871</v>
      </c>
      <c r="E816" s="199">
        <v>100</v>
      </c>
      <c r="F816" s="191">
        <f>G816+H816+I816</f>
        <v>0</v>
      </c>
      <c r="G816" s="247"/>
      <c r="H816" s="247"/>
      <c r="I816" s="247"/>
      <c r="J816" s="2">
        <f ca="1">IF(OFFSET(D816,-2,0,)="Активен",1,0)</f>
        <v>1</v>
      </c>
      <c r="K816" s="314">
        <f>+IF(J816=0,"Избран е неактивен статус на дейността!","")</f>
      </c>
    </row>
    <row r="817" spans="1:11" ht="15.75">
      <c r="A817" s="197" t="s">
        <v>968</v>
      </c>
      <c r="B817" s="302" t="s">
        <v>967</v>
      </c>
      <c r="C817" s="282">
        <v>8</v>
      </c>
      <c r="D817" s="198">
        <f>VALUE(LEFT(A813,3))+INT(VALUE(LEFT(A813,3))/100)*1000</f>
        <v>8871</v>
      </c>
      <c r="E817" s="199">
        <v>8700</v>
      </c>
      <c r="F817" s="191">
        <f>G817+H817+I817</f>
        <v>0</v>
      </c>
      <c r="G817" s="247"/>
      <c r="H817" s="247"/>
      <c r="I817" s="247"/>
      <c r="J817" s="2">
        <f ca="1">IF(OFFSET(D817,-3,0,)="Активен",1,0)</f>
        <v>1</v>
      </c>
      <c r="K817" s="314">
        <f>+IF(J817=0,"Данните за тази дейност няма да участват в рекапитулациите.","")</f>
      </c>
    </row>
    <row r="818" spans="1:9" ht="15.75">
      <c r="A818" s="193"/>
      <c r="B818" s="193"/>
      <c r="C818" s="282"/>
      <c r="D818" s="194"/>
      <c r="E818" s="195"/>
      <c r="F818" s="200" t="s">
        <v>19</v>
      </c>
      <c r="G818" s="185"/>
      <c r="H818" s="185"/>
      <c r="I818" s="185"/>
    </row>
    <row r="819" spans="1:9" ht="15.75">
      <c r="A819" s="223" t="s">
        <v>151</v>
      </c>
      <c r="B819" s="223"/>
      <c r="C819" s="292"/>
      <c r="D819" s="219"/>
      <c r="E819" s="195"/>
      <c r="F819" s="200"/>
      <c r="G819" s="185"/>
      <c r="H819" s="185"/>
      <c r="I819" s="185"/>
    </row>
    <row r="820" spans="1:9" s="2" customFormat="1" ht="15.75">
      <c r="A820" s="282" t="s">
        <v>975</v>
      </c>
      <c r="B820" s="197"/>
      <c r="C820" s="282"/>
      <c r="D820" s="313" t="s">
        <v>972</v>
      </c>
      <c r="E820" s="199"/>
      <c r="F820" s="200">
        <f>+IF(D820="Неактивен","ДЕЙНОСТТА Е ЗАКРИТА СЧИТАНO OT   →","")</f>
      </c>
      <c r="G820" s="185"/>
      <c r="H820" s="311"/>
      <c r="I820" s="185"/>
    </row>
    <row r="821" spans="1:9" ht="15.75">
      <c r="A821" s="197" t="s">
        <v>5</v>
      </c>
      <c r="B821" s="197"/>
      <c r="C821" s="282"/>
      <c r="D821" s="198"/>
      <c r="E821" s="199"/>
      <c r="F821" s="200" t="s">
        <v>19</v>
      </c>
      <c r="G821" s="185"/>
      <c r="H821" s="185"/>
      <c r="I821" s="185"/>
    </row>
    <row r="822" spans="1:11" ht="15.75">
      <c r="A822" s="197" t="s">
        <v>952</v>
      </c>
      <c r="B822" s="302" t="s">
        <v>967</v>
      </c>
      <c r="C822" s="282">
        <v>8</v>
      </c>
      <c r="D822" s="198">
        <f>VALUE(LEFT(A819,3))+INT(VALUE(LEFT(A819,3))/100)*1000</f>
        <v>8875</v>
      </c>
      <c r="E822" s="199">
        <v>100</v>
      </c>
      <c r="F822" s="191">
        <f>G822+H822+I822</f>
        <v>0</v>
      </c>
      <c r="G822" s="247"/>
      <c r="H822" s="247"/>
      <c r="I822" s="247"/>
      <c r="J822" s="2">
        <f ca="1">IF(OFFSET(D822,-2,0,)="Активен",1,0)</f>
        <v>1</v>
      </c>
      <c r="K822" s="314">
        <f>+IF(J822=0,"Избран е неактивен статус на дейността!","")</f>
      </c>
    </row>
    <row r="823" spans="1:11" ht="15.75">
      <c r="A823" s="197" t="s">
        <v>968</v>
      </c>
      <c r="B823" s="302" t="s">
        <v>967</v>
      </c>
      <c r="C823" s="282">
        <v>8</v>
      </c>
      <c r="D823" s="198">
        <f>VALUE(LEFT(A819,3))+INT(VALUE(LEFT(A819,3))/100)*1000</f>
        <v>8875</v>
      </c>
      <c r="E823" s="199">
        <v>8700</v>
      </c>
      <c r="F823" s="191">
        <f>G823+H823+I823</f>
        <v>0</v>
      </c>
      <c r="G823" s="247"/>
      <c r="H823" s="247"/>
      <c r="I823" s="247"/>
      <c r="J823" s="2">
        <f ca="1">IF(OFFSET(D823,-3,0,)="Активен",1,0)</f>
        <v>1</v>
      </c>
      <c r="K823" s="314">
        <f>+IF(J823=0,"Данните за тази дейност няма да участват в рекапитулациите.","")</f>
      </c>
    </row>
    <row r="824" spans="1:9" ht="15.75">
      <c r="A824" s="193"/>
      <c r="B824" s="193"/>
      <c r="C824" s="282"/>
      <c r="D824" s="194"/>
      <c r="E824" s="195"/>
      <c r="F824" s="200"/>
      <c r="G824" s="185"/>
      <c r="H824" s="185"/>
      <c r="I824" s="185"/>
    </row>
    <row r="825" spans="1:9" ht="15.75">
      <c r="A825" s="221" t="s">
        <v>152</v>
      </c>
      <c r="B825" s="221"/>
      <c r="C825" s="285"/>
      <c r="D825" s="198"/>
      <c r="E825" s="195"/>
      <c r="F825" s="200" t="s">
        <v>19</v>
      </c>
      <c r="G825" s="185"/>
      <c r="H825" s="185"/>
      <c r="I825" s="185"/>
    </row>
    <row r="826" spans="1:9" s="2" customFormat="1" ht="15.75">
      <c r="A826" s="282" t="s">
        <v>975</v>
      </c>
      <c r="B826" s="197"/>
      <c r="C826" s="282"/>
      <c r="D826" s="313" t="s">
        <v>972</v>
      </c>
      <c r="E826" s="199"/>
      <c r="F826" s="200">
        <f>+IF(D826="Неактивен","ДЕЙНОСТТА Е ЗАКРИТА СЧИТАНO OT   →","")</f>
      </c>
      <c r="G826" s="185"/>
      <c r="H826" s="311"/>
      <c r="I826" s="185"/>
    </row>
    <row r="827" spans="1:9" ht="15.75">
      <c r="A827" s="197" t="s">
        <v>5</v>
      </c>
      <c r="B827" s="197"/>
      <c r="C827" s="282"/>
      <c r="D827" s="198"/>
      <c r="E827" s="199"/>
      <c r="F827" s="200" t="s">
        <v>19</v>
      </c>
      <c r="G827" s="185"/>
      <c r="H827" s="185"/>
      <c r="I827" s="185"/>
    </row>
    <row r="828" spans="1:11" ht="15.75">
      <c r="A828" s="197" t="s">
        <v>952</v>
      </c>
      <c r="B828" s="302" t="s">
        <v>967</v>
      </c>
      <c r="C828" s="282">
        <v>8</v>
      </c>
      <c r="D828" s="198">
        <f>VALUE(LEFT(A825,3))+INT(VALUE(LEFT(A825,3))/100)*1000</f>
        <v>8878</v>
      </c>
      <c r="E828" s="199">
        <v>100</v>
      </c>
      <c r="F828" s="191">
        <f>G828+H828+I828</f>
        <v>0</v>
      </c>
      <c r="G828" s="247"/>
      <c r="H828" s="247"/>
      <c r="I828" s="247"/>
      <c r="J828" s="2">
        <f ca="1">IF(OFFSET(D828,-2,0,)="Активен",1,0)</f>
        <v>1</v>
      </c>
      <c r="K828" s="314">
        <f>+IF(J828=0,"Избран е неактивен статус на дейността!","")</f>
      </c>
    </row>
    <row r="829" spans="1:11" ht="15.75">
      <c r="A829" s="197" t="s">
        <v>968</v>
      </c>
      <c r="B829" s="302" t="s">
        <v>967</v>
      </c>
      <c r="C829" s="282">
        <v>8</v>
      </c>
      <c r="D829" s="198">
        <f>VALUE(LEFT(A825,3))+INT(VALUE(LEFT(A825,3))/100)*1000</f>
        <v>8878</v>
      </c>
      <c r="E829" s="199">
        <v>8700</v>
      </c>
      <c r="F829" s="191">
        <f>G829+H829+I829</f>
        <v>0</v>
      </c>
      <c r="G829" s="247"/>
      <c r="H829" s="247"/>
      <c r="I829" s="247"/>
      <c r="J829" s="2">
        <f ca="1">IF(OFFSET(D829,-3,0,)="Активен",1,0)</f>
        <v>1</v>
      </c>
      <c r="K829" s="314">
        <f>+IF(J829=0,"Данните за тази дейност няма да участват в рекапитулациите.","")</f>
      </c>
    </row>
    <row r="830" spans="1:9" ht="15.75">
      <c r="A830" s="193"/>
      <c r="B830" s="193"/>
      <c r="C830" s="282"/>
      <c r="D830" s="194"/>
      <c r="E830" s="195"/>
      <c r="F830" s="200" t="s">
        <v>19</v>
      </c>
      <c r="G830" s="185"/>
      <c r="H830" s="185"/>
      <c r="I830" s="185"/>
    </row>
    <row r="831" spans="1:9" ht="31.5">
      <c r="A831" s="221" t="s">
        <v>153</v>
      </c>
      <c r="B831" s="221"/>
      <c r="C831" s="285"/>
      <c r="D831" s="198"/>
      <c r="E831" s="199"/>
      <c r="F831" s="200" t="s">
        <v>19</v>
      </c>
      <c r="G831" s="185"/>
      <c r="H831" s="185"/>
      <c r="I831" s="185"/>
    </row>
    <row r="832" spans="1:9" s="2" customFormat="1" ht="15.75">
      <c r="A832" s="282" t="s">
        <v>975</v>
      </c>
      <c r="B832" s="197"/>
      <c r="C832" s="282"/>
      <c r="D832" s="313" t="s">
        <v>972</v>
      </c>
      <c r="E832" s="199"/>
      <c r="F832" s="200">
        <f>+IF(D832="Неактивен","ДЕЙНОСТТА Е ЗАКРИТА СЧИТАНO OT   →","")</f>
      </c>
      <c r="G832" s="185"/>
      <c r="H832" s="311"/>
      <c r="I832" s="185"/>
    </row>
    <row r="833" spans="1:9" ht="15.75">
      <c r="A833" s="197" t="s">
        <v>5</v>
      </c>
      <c r="B833" s="197"/>
      <c r="C833" s="282"/>
      <c r="D833" s="198"/>
      <c r="E833" s="199"/>
      <c r="F833" s="200" t="s">
        <v>19</v>
      </c>
      <c r="G833" s="185"/>
      <c r="H833" s="185"/>
      <c r="I833" s="185"/>
    </row>
    <row r="834" spans="1:11" ht="15.75">
      <c r="A834" s="197" t="s">
        <v>952</v>
      </c>
      <c r="B834" s="302" t="s">
        <v>967</v>
      </c>
      <c r="C834" s="282">
        <v>8</v>
      </c>
      <c r="D834" s="198">
        <f>VALUE(LEFT(A831,3))+INT(VALUE(LEFT(A831,3))/100)*1000</f>
        <v>8897</v>
      </c>
      <c r="E834" s="199">
        <v>100</v>
      </c>
      <c r="F834" s="191">
        <f>G834+H834+I834</f>
        <v>0</v>
      </c>
      <c r="G834" s="247"/>
      <c r="H834" s="247"/>
      <c r="I834" s="247"/>
      <c r="J834" s="2">
        <f ca="1">IF(OFFSET(D834,-2,0,)="Активен",1,0)</f>
        <v>1</v>
      </c>
      <c r="K834" s="314">
        <f>+IF(J834=0,"Избран е неактивен статус на дейността!","")</f>
      </c>
    </row>
    <row r="835" spans="1:11" ht="15.75">
      <c r="A835" s="197" t="s">
        <v>968</v>
      </c>
      <c r="B835" s="302" t="s">
        <v>967</v>
      </c>
      <c r="C835" s="282">
        <v>8</v>
      </c>
      <c r="D835" s="198">
        <f>VALUE(LEFT(A831,3))+INT(VALUE(LEFT(A831,3))/100)*1000</f>
        <v>8897</v>
      </c>
      <c r="E835" s="199">
        <v>8700</v>
      </c>
      <c r="F835" s="191">
        <f>G835+H835+I835</f>
        <v>0</v>
      </c>
      <c r="G835" s="247"/>
      <c r="H835" s="247"/>
      <c r="I835" s="247"/>
      <c r="J835" s="2">
        <f ca="1">IF(OFFSET(D835,-3,0,)="Активен",1,0)</f>
        <v>1</v>
      </c>
      <c r="K835" s="314">
        <f>+IF(J835=0,"Данните за тази дейност няма да участват в рекапитулациите.","")</f>
      </c>
    </row>
    <row r="836" spans="1:9" ht="15.75">
      <c r="A836" s="193"/>
      <c r="B836" s="193"/>
      <c r="C836" s="282"/>
      <c r="D836" s="194"/>
      <c r="E836" s="195"/>
      <c r="F836" s="200" t="s">
        <v>19</v>
      </c>
      <c r="G836" s="185"/>
      <c r="H836" s="185"/>
      <c r="I836" s="185"/>
    </row>
    <row r="837" spans="1:9" ht="15.75">
      <c r="A837" s="221" t="s">
        <v>154</v>
      </c>
      <c r="B837" s="221"/>
      <c r="C837" s="285"/>
      <c r="D837" s="198"/>
      <c r="E837" s="195"/>
      <c r="F837" s="200" t="s">
        <v>19</v>
      </c>
      <c r="G837" s="185"/>
      <c r="H837" s="185"/>
      <c r="I837" s="185"/>
    </row>
    <row r="838" spans="1:9" s="2" customFormat="1" ht="15.75">
      <c r="A838" s="282" t="s">
        <v>975</v>
      </c>
      <c r="B838" s="197"/>
      <c r="C838" s="282"/>
      <c r="D838" s="313" t="s">
        <v>972</v>
      </c>
      <c r="E838" s="199"/>
      <c r="F838" s="200">
        <f>+IF(D838="Неактивен","ДЕЙНОСТТА Е ЗАКРИТА СЧИТАНO OT   →","")</f>
      </c>
      <c r="G838" s="185"/>
      <c r="H838" s="311"/>
      <c r="I838" s="185"/>
    </row>
    <row r="839" spans="1:9" ht="15.75">
      <c r="A839" s="197" t="s">
        <v>5</v>
      </c>
      <c r="B839" s="197"/>
      <c r="C839" s="282"/>
      <c r="D839" s="198"/>
      <c r="E839" s="199"/>
      <c r="F839" s="200" t="s">
        <v>19</v>
      </c>
      <c r="G839" s="185"/>
      <c r="H839" s="185"/>
      <c r="I839" s="185"/>
    </row>
    <row r="840" spans="1:11" ht="15.75">
      <c r="A840" s="197" t="s">
        <v>952</v>
      </c>
      <c r="B840" s="302" t="s">
        <v>967</v>
      </c>
      <c r="C840" s="282">
        <v>8</v>
      </c>
      <c r="D840" s="198">
        <f>VALUE(LEFT(A837,3))+INT(VALUE(LEFT(A837,3))/100)*1000</f>
        <v>8898</v>
      </c>
      <c r="E840" s="199">
        <v>100</v>
      </c>
      <c r="F840" s="191">
        <f>G840+H840+I840</f>
        <v>0</v>
      </c>
      <c r="G840" s="247"/>
      <c r="H840" s="247"/>
      <c r="I840" s="247"/>
      <c r="J840" s="2">
        <f ca="1">IF(OFFSET(D840,-2,0,)="Активен",1,0)</f>
        <v>1</v>
      </c>
      <c r="K840" s="314">
        <f>+IF(J840=0,"Избран е неактивен статус на дейността!","")</f>
      </c>
    </row>
    <row r="841" spans="1:11" ht="15.75">
      <c r="A841" s="197" t="s">
        <v>968</v>
      </c>
      <c r="B841" s="302" t="s">
        <v>967</v>
      </c>
      <c r="C841" s="282">
        <v>8</v>
      </c>
      <c r="D841" s="198">
        <f>VALUE(LEFT(A837,3))+INT(VALUE(LEFT(A837,3))/100)*1000</f>
        <v>8898</v>
      </c>
      <c r="E841" s="199">
        <v>8700</v>
      </c>
      <c r="F841" s="191">
        <f>G841+H841+I841</f>
        <v>0</v>
      </c>
      <c r="G841" s="247"/>
      <c r="H841" s="247"/>
      <c r="I841" s="247"/>
      <c r="J841" s="2">
        <f ca="1">IF(OFFSET(D841,-3,0,)="Активен",1,0)</f>
        <v>1</v>
      </c>
      <c r="K841" s="314">
        <f>+IF(J841=0,"Данните за тази дейност няма да участват в рекапитулациите.","")</f>
      </c>
    </row>
    <row r="842" spans="2:9" ht="15.75">
      <c r="B842" s="193"/>
      <c r="C842" s="282"/>
      <c r="D842" s="194"/>
      <c r="E842" s="195"/>
      <c r="F842" s="200" t="s">
        <v>19</v>
      </c>
      <c r="G842" s="185"/>
      <c r="H842" s="185"/>
      <c r="I842" s="185"/>
    </row>
  </sheetData>
  <sheetProtection password="81B0" sheet="1"/>
  <conditionalFormatting sqref="D1:D65536">
    <cfRule type="cellIs" priority="4" dxfId="1" operator="equal" stopIfTrue="1">
      <formula>"Неактивен"</formula>
    </cfRule>
    <cfRule type="cellIs" priority="5" dxfId="0" operator="equal" stopIfTrue="1">
      <formula>"Активен"</formula>
    </cfRule>
  </conditionalFormatting>
  <dataValidations count="4">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E10">
      <formula1>1</formula1>
      <formula2>99</formula2>
    </dataValidation>
    <dataValidation type="list" allowBlank="1" showInputMessage="1" showErrorMessage="1" sqref="I11">
      <formula1>DATE</formula1>
    </dataValidation>
    <dataValidation type="list" allowBlank="1" showInputMessage="1" showErrorMessage="1" sqref="D73 D81 D100 D109 D117 D133 D139 D145 D151 D157 D163 D177 D183 D189 D195 D201 D207 D213 D219 D225 D231 D237 D243 D249 D255 D267 D261 D283 D291 D297 D303 D321 D327 D333 D339 D345 D351 D357 D363 D369 D375 D381 D387 D393 D399 D405 D411 D417 D423 D429 D435 D441 D447 D455 D461 D467 D485 D491 D497 D504 D510 D517 D523 D529 D535 D542 D548 D554 D560 D566 D580 D586 D592 D598 D604 D610 D616 D622 D628 D634 D640 D646 D652 D658 D664 D670 D676 D682 D688 D694 D700 D706 D722 D728 D734 D740 D746 D753 D766 D759">
      <formula1>status</formula1>
    </dataValidation>
    <dataValidation type="list" allowBlank="1" showInputMessage="1" showErrorMessage="1" sqref="D772 D778 D784 D790 D796 D802 D808 D814 D820 D826 D832 D838">
      <formula1>status</formula1>
    </dataValidation>
  </dataValidations>
  <printOptions horizontalCentered="1" verticalCentered="1"/>
  <pageMargins left="0" right="0" top="0.984251968503937" bottom="0" header="0.5118110236220472" footer="0"/>
  <pageSetup blackAndWhite="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IV692"/>
  <sheetViews>
    <sheetView zoomScalePageLayoutView="0" workbookViewId="0" topLeftCell="A676">
      <selection activeCell="B679" sqref="B679"/>
    </sheetView>
  </sheetViews>
  <sheetFormatPr defaultColWidth="9.140625" defaultRowHeight="12.75"/>
  <cols>
    <col min="1" max="1" width="31.57421875" style="38" customWidth="1"/>
    <col min="2" max="2" width="80.7109375" style="60" customWidth="1"/>
    <col min="3" max="3" width="68.421875" style="38" customWidth="1"/>
    <col min="4" max="5" width="48.140625" style="38" customWidth="1"/>
    <col min="6" max="16384" width="9.140625" style="38" customWidth="1"/>
  </cols>
  <sheetData>
    <row r="1" spans="1:3" ht="14.25" hidden="1">
      <c r="A1" s="39" t="s">
        <v>155</v>
      </c>
      <c r="B1" s="40" t="s">
        <v>156</v>
      </c>
      <c r="C1" s="39"/>
    </row>
    <row r="2" spans="1:3" ht="14.25" hidden="1">
      <c r="A2" s="41"/>
      <c r="B2" s="42" t="s">
        <v>157</v>
      </c>
      <c r="C2" s="41"/>
    </row>
    <row r="3" spans="1:3" ht="15.75" hidden="1">
      <c r="A3" s="43">
        <v>1101</v>
      </c>
      <c r="B3" s="44" t="s">
        <v>158</v>
      </c>
      <c r="C3" s="43">
        <v>1101</v>
      </c>
    </row>
    <row r="4" spans="1:3" ht="15.75" hidden="1">
      <c r="A4" s="43">
        <v>1103</v>
      </c>
      <c r="B4" s="45" t="s">
        <v>159</v>
      </c>
      <c r="C4" s="43">
        <v>1103</v>
      </c>
    </row>
    <row r="5" spans="1:3" ht="15.75" hidden="1">
      <c r="A5" s="43">
        <v>1104</v>
      </c>
      <c r="B5" s="46" t="s">
        <v>160</v>
      </c>
      <c r="C5" s="43">
        <v>1104</v>
      </c>
    </row>
    <row r="6" spans="1:3" ht="15.75" hidden="1">
      <c r="A6" s="43">
        <v>1105</v>
      </c>
      <c r="B6" s="46" t="s">
        <v>161</v>
      </c>
      <c r="C6" s="43">
        <v>1105</v>
      </c>
    </row>
    <row r="7" spans="1:3" ht="15.75" hidden="1">
      <c r="A7" s="43">
        <v>1106</v>
      </c>
      <c r="B7" s="46" t="s">
        <v>162</v>
      </c>
      <c r="C7" s="43">
        <v>1106</v>
      </c>
    </row>
    <row r="8" spans="1:3" ht="15.75" hidden="1">
      <c r="A8" s="43">
        <v>1107</v>
      </c>
      <c r="B8" s="46" t="s">
        <v>163</v>
      </c>
      <c r="C8" s="43">
        <v>1107</v>
      </c>
    </row>
    <row r="9" spans="1:3" ht="15.75" hidden="1">
      <c r="A9" s="43">
        <v>1108</v>
      </c>
      <c r="B9" s="46" t="s">
        <v>164</v>
      </c>
      <c r="C9" s="43">
        <v>1108</v>
      </c>
    </row>
    <row r="10" spans="1:3" ht="15.75" hidden="1">
      <c r="A10" s="43">
        <v>1111</v>
      </c>
      <c r="B10" s="47" t="s">
        <v>165</v>
      </c>
      <c r="C10" s="43">
        <v>1111</v>
      </c>
    </row>
    <row r="11" spans="1:3" ht="15.75" hidden="1">
      <c r="A11" s="43">
        <v>1115</v>
      </c>
      <c r="B11" s="47" t="s">
        <v>166</v>
      </c>
      <c r="C11" s="43">
        <v>1115</v>
      </c>
    </row>
    <row r="12" spans="1:3" ht="15.75" hidden="1">
      <c r="A12" s="43">
        <v>1116</v>
      </c>
      <c r="B12" s="47" t="s">
        <v>167</v>
      </c>
      <c r="C12" s="43">
        <v>1116</v>
      </c>
    </row>
    <row r="13" spans="1:3" ht="15.75" hidden="1">
      <c r="A13" s="43">
        <v>1117</v>
      </c>
      <c r="B13" s="47" t="s">
        <v>168</v>
      </c>
      <c r="C13" s="43">
        <v>1117</v>
      </c>
    </row>
    <row r="14" spans="1:3" ht="15.75" hidden="1">
      <c r="A14" s="43">
        <v>1121</v>
      </c>
      <c r="B14" s="46" t="s">
        <v>169</v>
      </c>
      <c r="C14" s="43">
        <v>1121</v>
      </c>
    </row>
    <row r="15" spans="1:3" ht="15.75" hidden="1">
      <c r="A15" s="43">
        <v>1122</v>
      </c>
      <c r="B15" s="46" t="s">
        <v>170</v>
      </c>
      <c r="C15" s="43">
        <v>1122</v>
      </c>
    </row>
    <row r="16" spans="1:3" ht="15.75" hidden="1">
      <c r="A16" s="43">
        <v>1123</v>
      </c>
      <c r="B16" s="46" t="s">
        <v>171</v>
      </c>
      <c r="C16" s="43">
        <v>1123</v>
      </c>
    </row>
    <row r="17" spans="1:3" ht="15.75" hidden="1">
      <c r="A17" s="43">
        <v>1125</v>
      </c>
      <c r="B17" s="48" t="s">
        <v>172</v>
      </c>
      <c r="C17" s="43">
        <v>1125</v>
      </c>
    </row>
    <row r="18" spans="1:3" ht="15.75" hidden="1">
      <c r="A18" s="43">
        <v>1128</v>
      </c>
      <c r="B18" s="46" t="s">
        <v>173</v>
      </c>
      <c r="C18" s="43">
        <v>1128</v>
      </c>
    </row>
    <row r="19" spans="1:3" ht="15.75" hidden="1">
      <c r="A19" s="43">
        <v>1139</v>
      </c>
      <c r="B19" s="49" t="s">
        <v>174</v>
      </c>
      <c r="C19" s="43">
        <v>1139</v>
      </c>
    </row>
    <row r="20" spans="1:3" ht="15.75" hidden="1">
      <c r="A20" s="43">
        <v>1141</v>
      </c>
      <c r="B20" s="47" t="s">
        <v>175</v>
      </c>
      <c r="C20" s="43">
        <v>1141</v>
      </c>
    </row>
    <row r="21" spans="1:3" ht="15.75" hidden="1">
      <c r="A21" s="43">
        <v>1142</v>
      </c>
      <c r="B21" s="46" t="s">
        <v>176</v>
      </c>
      <c r="C21" s="43">
        <v>1142</v>
      </c>
    </row>
    <row r="22" spans="1:3" ht="15.75" hidden="1">
      <c r="A22" s="43">
        <v>1143</v>
      </c>
      <c r="B22" s="47" t="s">
        <v>177</v>
      </c>
      <c r="C22" s="43">
        <v>1143</v>
      </c>
    </row>
    <row r="23" spans="1:3" ht="15.75" hidden="1">
      <c r="A23" s="43">
        <v>1144</v>
      </c>
      <c r="B23" s="47" t="s">
        <v>178</v>
      </c>
      <c r="C23" s="43">
        <v>1144</v>
      </c>
    </row>
    <row r="24" spans="1:3" ht="15.75" hidden="1">
      <c r="A24" s="43">
        <v>1145</v>
      </c>
      <c r="B24" s="46" t="s">
        <v>179</v>
      </c>
      <c r="C24" s="43">
        <v>1145</v>
      </c>
    </row>
    <row r="25" spans="1:3" ht="15.75" hidden="1">
      <c r="A25" s="43">
        <v>1146</v>
      </c>
      <c r="B25" s="47" t="s">
        <v>180</v>
      </c>
      <c r="C25" s="43">
        <v>1146</v>
      </c>
    </row>
    <row r="26" spans="1:3" ht="15.75" hidden="1">
      <c r="A26" s="43">
        <v>1147</v>
      </c>
      <c r="B26" s="47" t="s">
        <v>181</v>
      </c>
      <c r="C26" s="43">
        <v>1147</v>
      </c>
    </row>
    <row r="27" spans="1:3" ht="15.75" hidden="1">
      <c r="A27" s="43">
        <v>1148</v>
      </c>
      <c r="B27" s="47" t="s">
        <v>182</v>
      </c>
      <c r="C27" s="43">
        <v>1148</v>
      </c>
    </row>
    <row r="28" spans="1:3" ht="15.75" hidden="1">
      <c r="A28" s="43">
        <v>1149</v>
      </c>
      <c r="B28" s="47" t="s">
        <v>183</v>
      </c>
      <c r="C28" s="43">
        <v>1149</v>
      </c>
    </row>
    <row r="29" spans="1:3" ht="15.75" hidden="1">
      <c r="A29" s="43">
        <v>1151</v>
      </c>
      <c r="B29" s="47" t="s">
        <v>184</v>
      </c>
      <c r="C29" s="43">
        <v>1151</v>
      </c>
    </row>
    <row r="30" spans="1:3" ht="15.75" hidden="1">
      <c r="A30" s="43">
        <v>1158</v>
      </c>
      <c r="B30" s="46" t="s">
        <v>185</v>
      </c>
      <c r="C30" s="43">
        <v>1158</v>
      </c>
    </row>
    <row r="31" spans="1:3" ht="15.75" hidden="1">
      <c r="A31" s="43">
        <v>1161</v>
      </c>
      <c r="B31" s="46" t="s">
        <v>186</v>
      </c>
      <c r="C31" s="43">
        <v>1161</v>
      </c>
    </row>
    <row r="32" spans="1:3" ht="15.75" hidden="1">
      <c r="A32" s="43">
        <v>1162</v>
      </c>
      <c r="B32" s="46" t="s">
        <v>187</v>
      </c>
      <c r="C32" s="43">
        <v>1162</v>
      </c>
    </row>
    <row r="33" spans="1:3" ht="15.75" hidden="1">
      <c r="A33" s="43">
        <v>1163</v>
      </c>
      <c r="B33" s="46" t="s">
        <v>188</v>
      </c>
      <c r="C33" s="43">
        <v>1163</v>
      </c>
    </row>
    <row r="34" spans="1:3" ht="15.75" hidden="1">
      <c r="A34" s="43">
        <v>1168</v>
      </c>
      <c r="B34" s="46" t="s">
        <v>189</v>
      </c>
      <c r="C34" s="43">
        <v>1168</v>
      </c>
    </row>
    <row r="35" spans="1:3" ht="15.75" hidden="1">
      <c r="A35" s="43">
        <v>1179</v>
      </c>
      <c r="B35" s="47" t="s">
        <v>190</v>
      </c>
      <c r="C35" s="43">
        <v>1179</v>
      </c>
    </row>
    <row r="36" spans="1:3" ht="15.75" hidden="1">
      <c r="A36" s="43">
        <v>2201</v>
      </c>
      <c r="B36" s="47" t="s">
        <v>191</v>
      </c>
      <c r="C36" s="43">
        <v>2201</v>
      </c>
    </row>
    <row r="37" spans="1:3" ht="15.75" hidden="1">
      <c r="A37" s="43">
        <v>2205</v>
      </c>
      <c r="B37" s="46" t="s">
        <v>192</v>
      </c>
      <c r="C37" s="43">
        <v>2205</v>
      </c>
    </row>
    <row r="38" spans="1:3" ht="15.75" hidden="1">
      <c r="A38" s="43">
        <v>2206</v>
      </c>
      <c r="B38" s="49" t="s">
        <v>193</v>
      </c>
      <c r="C38" s="43">
        <v>2206</v>
      </c>
    </row>
    <row r="39" spans="1:3" ht="15.75" hidden="1">
      <c r="A39" s="43">
        <v>2215</v>
      </c>
      <c r="B39" s="46" t="s">
        <v>194</v>
      </c>
      <c r="C39" s="43">
        <v>2215</v>
      </c>
    </row>
    <row r="40" spans="1:3" ht="15.75" hidden="1">
      <c r="A40" s="43">
        <v>2218</v>
      </c>
      <c r="B40" s="46" t="s">
        <v>195</v>
      </c>
      <c r="C40" s="43">
        <v>2218</v>
      </c>
    </row>
    <row r="41" spans="1:3" ht="15.75" hidden="1">
      <c r="A41" s="43">
        <v>2219</v>
      </c>
      <c r="B41" s="46" t="s">
        <v>196</v>
      </c>
      <c r="C41" s="43">
        <v>2219</v>
      </c>
    </row>
    <row r="42" spans="1:3" ht="15.75" hidden="1">
      <c r="A42" s="43">
        <v>2221</v>
      </c>
      <c r="B42" s="47" t="s">
        <v>197</v>
      </c>
      <c r="C42" s="43">
        <v>2221</v>
      </c>
    </row>
    <row r="43" spans="1:3" ht="15.75" hidden="1">
      <c r="A43" s="43">
        <v>2222</v>
      </c>
      <c r="B43" s="50" t="s">
        <v>198</v>
      </c>
      <c r="C43" s="43">
        <v>2222</v>
      </c>
    </row>
    <row r="44" spans="1:3" ht="15.75" hidden="1">
      <c r="A44" s="43">
        <v>2223</v>
      </c>
      <c r="B44" s="50" t="s">
        <v>199</v>
      </c>
      <c r="C44" s="43">
        <v>2223</v>
      </c>
    </row>
    <row r="45" spans="1:3" ht="15.75" hidden="1">
      <c r="A45" s="43">
        <v>2224</v>
      </c>
      <c r="B45" s="49" t="s">
        <v>200</v>
      </c>
      <c r="C45" s="43">
        <v>2224</v>
      </c>
    </row>
    <row r="46" spans="1:3" ht="15.75" hidden="1">
      <c r="A46" s="43">
        <v>2225</v>
      </c>
      <c r="B46" s="46" t="s">
        <v>201</v>
      </c>
      <c r="C46" s="43">
        <v>2225</v>
      </c>
    </row>
    <row r="47" spans="1:3" ht="15.75" hidden="1">
      <c r="A47" s="43">
        <v>2228</v>
      </c>
      <c r="B47" s="46" t="s">
        <v>202</v>
      </c>
      <c r="C47" s="43">
        <v>2228</v>
      </c>
    </row>
    <row r="48" spans="1:3" ht="15.75" hidden="1">
      <c r="A48" s="43">
        <v>2239</v>
      </c>
      <c r="B48" s="47" t="s">
        <v>203</v>
      </c>
      <c r="C48" s="43">
        <v>2239</v>
      </c>
    </row>
    <row r="49" spans="1:3" ht="15.75" hidden="1">
      <c r="A49" s="43">
        <v>2241</v>
      </c>
      <c r="B49" s="50" t="s">
        <v>204</v>
      </c>
      <c r="C49" s="43">
        <v>2241</v>
      </c>
    </row>
    <row r="50" spans="1:3" ht="15.75" hidden="1">
      <c r="A50" s="43">
        <v>2242</v>
      </c>
      <c r="B50" s="50" t="s">
        <v>205</v>
      </c>
      <c r="C50" s="43">
        <v>2242</v>
      </c>
    </row>
    <row r="51" spans="1:3" ht="15.75" hidden="1">
      <c r="A51" s="43">
        <v>2243</v>
      </c>
      <c r="B51" s="50" t="s">
        <v>206</v>
      </c>
      <c r="C51" s="43">
        <v>2243</v>
      </c>
    </row>
    <row r="52" spans="1:3" ht="15.75" hidden="1">
      <c r="A52" s="43">
        <v>2244</v>
      </c>
      <c r="B52" s="50" t="s">
        <v>207</v>
      </c>
      <c r="C52" s="43">
        <v>2244</v>
      </c>
    </row>
    <row r="53" spans="1:3" ht="15.75" hidden="1">
      <c r="A53" s="43">
        <v>2245</v>
      </c>
      <c r="B53" s="51" t="s">
        <v>208</v>
      </c>
      <c r="C53" s="43">
        <v>2245</v>
      </c>
    </row>
    <row r="54" spans="1:3" ht="15.75" hidden="1">
      <c r="A54" s="43">
        <v>2246</v>
      </c>
      <c r="B54" s="50" t="s">
        <v>209</v>
      </c>
      <c r="C54" s="43">
        <v>2246</v>
      </c>
    </row>
    <row r="55" spans="1:3" ht="15.75" hidden="1">
      <c r="A55" s="43">
        <v>2247</v>
      </c>
      <c r="B55" s="50" t="s">
        <v>210</v>
      </c>
      <c r="C55" s="43">
        <v>2247</v>
      </c>
    </row>
    <row r="56" spans="1:3" ht="15.75" hidden="1">
      <c r="A56" s="43">
        <v>2248</v>
      </c>
      <c r="B56" s="50" t="s">
        <v>211</v>
      </c>
      <c r="C56" s="43">
        <v>2248</v>
      </c>
    </row>
    <row r="57" spans="1:3" ht="15.75" hidden="1">
      <c r="A57" s="43">
        <v>2249</v>
      </c>
      <c r="B57" s="50" t="s">
        <v>212</v>
      </c>
      <c r="C57" s="43">
        <v>2249</v>
      </c>
    </row>
    <row r="58" spans="1:3" ht="15.75" hidden="1">
      <c r="A58" s="43">
        <v>2258</v>
      </c>
      <c r="B58" s="46" t="s">
        <v>213</v>
      </c>
      <c r="C58" s="43">
        <v>2258</v>
      </c>
    </row>
    <row r="59" spans="1:3" ht="15.75" hidden="1">
      <c r="A59" s="43">
        <v>2259</v>
      </c>
      <c r="B59" s="49" t="s">
        <v>214</v>
      </c>
      <c r="C59" s="43">
        <v>2259</v>
      </c>
    </row>
    <row r="60" spans="1:3" ht="15.75" hidden="1">
      <c r="A60" s="43">
        <v>2261</v>
      </c>
      <c r="B60" s="47" t="s">
        <v>215</v>
      </c>
      <c r="C60" s="43">
        <v>2261</v>
      </c>
    </row>
    <row r="61" spans="1:3" ht="15.75" hidden="1">
      <c r="A61" s="43">
        <v>2268</v>
      </c>
      <c r="B61" s="46" t="s">
        <v>216</v>
      </c>
      <c r="C61" s="43">
        <v>2268</v>
      </c>
    </row>
    <row r="62" spans="1:3" ht="15.75" hidden="1">
      <c r="A62" s="43">
        <v>2279</v>
      </c>
      <c r="B62" s="47" t="s">
        <v>217</v>
      </c>
      <c r="C62" s="43">
        <v>2279</v>
      </c>
    </row>
    <row r="63" spans="1:3" ht="15.75" hidden="1">
      <c r="A63" s="43">
        <v>2281</v>
      </c>
      <c r="B63" s="49" t="s">
        <v>218</v>
      </c>
      <c r="C63" s="43">
        <v>2281</v>
      </c>
    </row>
    <row r="64" spans="1:3" ht="15.75" hidden="1">
      <c r="A64" s="43">
        <v>2282</v>
      </c>
      <c r="B64" s="49" t="s">
        <v>219</v>
      </c>
      <c r="C64" s="43">
        <v>2282</v>
      </c>
    </row>
    <row r="65" spans="1:3" ht="15.75" hidden="1">
      <c r="A65" s="43">
        <v>2283</v>
      </c>
      <c r="B65" s="49" t="s">
        <v>220</v>
      </c>
      <c r="C65" s="43">
        <v>2283</v>
      </c>
    </row>
    <row r="66" spans="1:3" ht="15.75" hidden="1">
      <c r="A66" s="43">
        <v>2284</v>
      </c>
      <c r="B66" s="49" t="s">
        <v>221</v>
      </c>
      <c r="C66" s="43">
        <v>2284</v>
      </c>
    </row>
    <row r="67" spans="1:3" ht="15.75" hidden="1">
      <c r="A67" s="43">
        <v>2285</v>
      </c>
      <c r="B67" s="49" t="s">
        <v>222</v>
      </c>
      <c r="C67" s="43">
        <v>2285</v>
      </c>
    </row>
    <row r="68" spans="1:3" ht="15.75" hidden="1">
      <c r="A68" s="43">
        <v>2288</v>
      </c>
      <c r="B68" s="49" t="s">
        <v>223</v>
      </c>
      <c r="C68" s="43">
        <v>2288</v>
      </c>
    </row>
    <row r="69" spans="1:3" ht="15.75" hidden="1">
      <c r="A69" s="43">
        <v>2289</v>
      </c>
      <c r="B69" s="49" t="s">
        <v>224</v>
      </c>
      <c r="C69" s="43">
        <v>2289</v>
      </c>
    </row>
    <row r="70" spans="1:3" ht="15.75" hidden="1">
      <c r="A70" s="43">
        <v>3301</v>
      </c>
      <c r="B70" s="46" t="s">
        <v>225</v>
      </c>
      <c r="C70" s="43">
        <v>3301</v>
      </c>
    </row>
    <row r="71" spans="1:3" ht="15.75" hidden="1">
      <c r="A71" s="43">
        <v>3311</v>
      </c>
      <c r="B71" s="46" t="s">
        <v>226</v>
      </c>
      <c r="C71" s="43">
        <v>3311</v>
      </c>
    </row>
    <row r="72" spans="1:3" ht="15.75" hidden="1">
      <c r="A72" s="43">
        <v>3312</v>
      </c>
      <c r="B72" s="47" t="s">
        <v>227</v>
      </c>
      <c r="C72" s="43">
        <v>3312</v>
      </c>
    </row>
    <row r="73" spans="1:3" ht="15.75" hidden="1">
      <c r="A73" s="43">
        <v>3318</v>
      </c>
      <c r="B73" s="49" t="s">
        <v>228</v>
      </c>
      <c r="C73" s="43">
        <v>3318</v>
      </c>
    </row>
    <row r="74" spans="1:3" ht="15.75" hidden="1">
      <c r="A74" s="43">
        <v>3321</v>
      </c>
      <c r="B74" s="46" t="s">
        <v>229</v>
      </c>
      <c r="C74" s="43">
        <v>3321</v>
      </c>
    </row>
    <row r="75" spans="1:3" ht="15.75" hidden="1">
      <c r="A75" s="43">
        <v>3322</v>
      </c>
      <c r="B75" s="47" t="s">
        <v>230</v>
      </c>
      <c r="C75" s="43">
        <v>3322</v>
      </c>
    </row>
    <row r="76" spans="1:3" ht="15.75" hidden="1">
      <c r="A76" s="43">
        <v>3323</v>
      </c>
      <c r="B76" s="49" t="s">
        <v>231</v>
      </c>
      <c r="C76" s="43">
        <v>3323</v>
      </c>
    </row>
    <row r="77" spans="1:3" ht="15.75" hidden="1">
      <c r="A77" s="43">
        <v>3324</v>
      </c>
      <c r="B77" s="49" t="s">
        <v>232</v>
      </c>
      <c r="C77" s="43">
        <v>3324</v>
      </c>
    </row>
    <row r="78" spans="1:3" ht="15.75" hidden="1">
      <c r="A78" s="43">
        <v>3325</v>
      </c>
      <c r="B78" s="47" t="s">
        <v>233</v>
      </c>
      <c r="C78" s="43">
        <v>3325</v>
      </c>
    </row>
    <row r="79" spans="1:3" ht="15.75" hidden="1">
      <c r="A79" s="43">
        <v>3326</v>
      </c>
      <c r="B79" s="46" t="s">
        <v>234</v>
      </c>
      <c r="C79" s="43">
        <v>3326</v>
      </c>
    </row>
    <row r="80" spans="1:3" ht="15.75" hidden="1">
      <c r="A80" s="43">
        <v>3327</v>
      </c>
      <c r="B80" s="46" t="s">
        <v>235</v>
      </c>
      <c r="C80" s="43">
        <v>3327</v>
      </c>
    </row>
    <row r="81" spans="1:3" ht="15.75" hidden="1">
      <c r="A81" s="43">
        <v>3332</v>
      </c>
      <c r="B81" s="46" t="s">
        <v>236</v>
      </c>
      <c r="C81" s="43">
        <v>3332</v>
      </c>
    </row>
    <row r="82" spans="1:3" ht="15.75" hidden="1">
      <c r="A82" s="43">
        <v>3333</v>
      </c>
      <c r="B82" s="47" t="s">
        <v>237</v>
      </c>
      <c r="C82" s="43">
        <v>3333</v>
      </c>
    </row>
    <row r="83" spans="1:3" ht="15.75" hidden="1">
      <c r="A83" s="43">
        <v>3334</v>
      </c>
      <c r="B83" s="47" t="s">
        <v>238</v>
      </c>
      <c r="C83" s="43">
        <v>3334</v>
      </c>
    </row>
    <row r="84" spans="1:3" ht="15.75" hidden="1">
      <c r="A84" s="43">
        <v>3336</v>
      </c>
      <c r="B84" s="47" t="s">
        <v>239</v>
      </c>
      <c r="C84" s="43">
        <v>3336</v>
      </c>
    </row>
    <row r="85" spans="1:3" ht="15.75" hidden="1">
      <c r="A85" s="43">
        <v>3337</v>
      </c>
      <c r="B85" s="46" t="s">
        <v>240</v>
      </c>
      <c r="C85" s="43">
        <v>3337</v>
      </c>
    </row>
    <row r="86" spans="1:3" ht="15.75" hidden="1">
      <c r="A86" s="43">
        <v>3338</v>
      </c>
      <c r="B86" s="46" t="s">
        <v>241</v>
      </c>
      <c r="C86" s="43">
        <v>3338</v>
      </c>
    </row>
    <row r="87" spans="1:3" ht="15.75" hidden="1">
      <c r="A87" s="43">
        <v>3341</v>
      </c>
      <c r="B87" s="47" t="s">
        <v>242</v>
      </c>
      <c r="C87" s="43">
        <v>3341</v>
      </c>
    </row>
    <row r="88" spans="1:3" ht="15.75" hidden="1">
      <c r="A88" s="43">
        <v>3349</v>
      </c>
      <c r="B88" s="47" t="s">
        <v>243</v>
      </c>
      <c r="C88" s="43">
        <v>3349</v>
      </c>
    </row>
    <row r="89" spans="1:3" ht="15.75" hidden="1">
      <c r="A89" s="43">
        <v>3359</v>
      </c>
      <c r="B89" s="47" t="s">
        <v>244</v>
      </c>
      <c r="C89" s="43">
        <v>3359</v>
      </c>
    </row>
    <row r="90" spans="1:3" ht="15.75" hidden="1">
      <c r="A90" s="43">
        <v>3369</v>
      </c>
      <c r="B90" s="47" t="s">
        <v>245</v>
      </c>
      <c r="C90" s="43">
        <v>3369</v>
      </c>
    </row>
    <row r="91" spans="1:3" ht="15.75" hidden="1">
      <c r="A91" s="43">
        <v>3388</v>
      </c>
      <c r="B91" s="46" t="s">
        <v>246</v>
      </c>
      <c r="C91" s="43">
        <v>3388</v>
      </c>
    </row>
    <row r="92" spans="1:3" ht="15.75" hidden="1">
      <c r="A92" s="43">
        <v>3389</v>
      </c>
      <c r="B92" s="47" t="s">
        <v>247</v>
      </c>
      <c r="C92" s="43">
        <v>3389</v>
      </c>
    </row>
    <row r="93" spans="1:3" ht="15.75" hidden="1">
      <c r="A93" s="43">
        <v>4401</v>
      </c>
      <c r="B93" s="46" t="s">
        <v>248</v>
      </c>
      <c r="C93" s="43">
        <v>4401</v>
      </c>
    </row>
    <row r="94" spans="1:3" ht="15.75" hidden="1">
      <c r="A94" s="43">
        <v>4412</v>
      </c>
      <c r="B94" s="49" t="s">
        <v>249</v>
      </c>
      <c r="C94" s="43">
        <v>4412</v>
      </c>
    </row>
    <row r="95" spans="1:3" ht="15.75" hidden="1">
      <c r="A95" s="43">
        <v>4415</v>
      </c>
      <c r="B95" s="47" t="s">
        <v>250</v>
      </c>
      <c r="C95" s="43">
        <v>4415</v>
      </c>
    </row>
    <row r="96" spans="1:3" ht="15.75" hidden="1">
      <c r="A96" s="43">
        <v>4418</v>
      </c>
      <c r="B96" s="47" t="s">
        <v>251</v>
      </c>
      <c r="C96" s="43">
        <v>4418</v>
      </c>
    </row>
    <row r="97" spans="1:3" ht="15.75" hidden="1">
      <c r="A97" s="43">
        <v>4429</v>
      </c>
      <c r="B97" s="46" t="s">
        <v>252</v>
      </c>
      <c r="C97" s="43">
        <v>4429</v>
      </c>
    </row>
    <row r="98" spans="1:3" ht="15.75" hidden="1">
      <c r="A98" s="43">
        <v>4431</v>
      </c>
      <c r="B98" s="47" t="s">
        <v>253</v>
      </c>
      <c r="C98" s="43">
        <v>4431</v>
      </c>
    </row>
    <row r="99" spans="1:3" ht="15.75" hidden="1">
      <c r="A99" s="43">
        <v>4433</v>
      </c>
      <c r="B99" s="47" t="s">
        <v>254</v>
      </c>
      <c r="C99" s="43">
        <v>4433</v>
      </c>
    </row>
    <row r="100" spans="1:3" ht="15.75" hidden="1">
      <c r="A100" s="43">
        <v>4436</v>
      </c>
      <c r="B100" s="47" t="s">
        <v>255</v>
      </c>
      <c r="C100" s="43">
        <v>4436</v>
      </c>
    </row>
    <row r="101" spans="1:3" ht="15.75" hidden="1">
      <c r="A101" s="43">
        <v>4437</v>
      </c>
      <c r="B101" s="48" t="s">
        <v>256</v>
      </c>
      <c r="C101" s="43">
        <v>4437</v>
      </c>
    </row>
    <row r="102" spans="1:3" ht="15.75" hidden="1">
      <c r="A102" s="43">
        <v>4448</v>
      </c>
      <c r="B102" s="48" t="s">
        <v>257</v>
      </c>
      <c r="C102" s="43">
        <v>4448</v>
      </c>
    </row>
    <row r="103" spans="1:3" ht="15.75" hidden="1">
      <c r="A103" s="43">
        <v>4450</v>
      </c>
      <c r="B103" s="47" t="s">
        <v>258</v>
      </c>
      <c r="C103" s="43">
        <v>4450</v>
      </c>
    </row>
    <row r="104" spans="1:3" ht="15.75" hidden="1">
      <c r="A104" s="43">
        <v>4451</v>
      </c>
      <c r="B104" s="52" t="s">
        <v>259</v>
      </c>
      <c r="C104" s="43">
        <v>4451</v>
      </c>
    </row>
    <row r="105" spans="1:3" ht="15.75" hidden="1">
      <c r="A105" s="43">
        <v>4452</v>
      </c>
      <c r="B105" s="52" t="s">
        <v>260</v>
      </c>
      <c r="C105" s="43">
        <v>4452</v>
      </c>
    </row>
    <row r="106" spans="1:3" ht="15.75" hidden="1">
      <c r="A106" s="43">
        <v>4453</v>
      </c>
      <c r="B106" s="52" t="s">
        <v>261</v>
      </c>
      <c r="C106" s="43">
        <v>4453</v>
      </c>
    </row>
    <row r="107" spans="1:3" ht="15.75" hidden="1">
      <c r="A107" s="43">
        <v>4454</v>
      </c>
      <c r="B107" s="53" t="s">
        <v>262</v>
      </c>
      <c r="C107" s="43">
        <v>4454</v>
      </c>
    </row>
    <row r="108" spans="1:3" ht="15.75" hidden="1">
      <c r="A108" s="43">
        <v>4455</v>
      </c>
      <c r="B108" s="53" t="s">
        <v>263</v>
      </c>
      <c r="C108" s="43">
        <v>4455</v>
      </c>
    </row>
    <row r="109" spans="1:3" ht="15.75" hidden="1">
      <c r="A109" s="43">
        <v>4456</v>
      </c>
      <c r="B109" s="52" t="s">
        <v>264</v>
      </c>
      <c r="C109" s="43">
        <v>4456</v>
      </c>
    </row>
    <row r="110" spans="1:3" ht="15.75" hidden="1">
      <c r="A110" s="43">
        <v>4457</v>
      </c>
      <c r="B110" s="54" t="s">
        <v>265</v>
      </c>
      <c r="C110" s="43">
        <v>4457</v>
      </c>
    </row>
    <row r="111" spans="1:3" ht="15.75" hidden="1">
      <c r="A111" s="43">
        <v>4458</v>
      </c>
      <c r="B111" s="54" t="s">
        <v>266</v>
      </c>
      <c r="C111" s="43">
        <v>4458</v>
      </c>
    </row>
    <row r="112" spans="1:3" ht="15.75" hidden="1">
      <c r="A112" s="43">
        <v>4459</v>
      </c>
      <c r="B112" s="54" t="s">
        <v>267</v>
      </c>
      <c r="C112" s="43">
        <v>4459</v>
      </c>
    </row>
    <row r="113" spans="1:3" ht="15.75" hidden="1">
      <c r="A113" s="43">
        <v>4465</v>
      </c>
      <c r="B113" s="44" t="s">
        <v>268</v>
      </c>
      <c r="C113" s="43">
        <v>4465</v>
      </c>
    </row>
    <row r="114" spans="1:3" ht="15.75" hidden="1">
      <c r="A114" s="43">
        <v>4467</v>
      </c>
      <c r="B114" s="45" t="s">
        <v>269</v>
      </c>
      <c r="C114" s="43">
        <v>4467</v>
      </c>
    </row>
    <row r="115" spans="1:3" ht="15.75" hidden="1">
      <c r="A115" s="43">
        <v>4468</v>
      </c>
      <c r="B115" s="46" t="s">
        <v>270</v>
      </c>
      <c r="C115" s="43">
        <v>4468</v>
      </c>
    </row>
    <row r="116" spans="1:3" ht="15.75" hidden="1">
      <c r="A116" s="43">
        <v>4469</v>
      </c>
      <c r="B116" s="47" t="s">
        <v>271</v>
      </c>
      <c r="C116" s="43">
        <v>4469</v>
      </c>
    </row>
    <row r="117" spans="1:3" ht="15.75" hidden="1">
      <c r="A117" s="43">
        <v>5501</v>
      </c>
      <c r="B117" s="46" t="s">
        <v>272</v>
      </c>
      <c r="C117" s="43">
        <v>5501</v>
      </c>
    </row>
    <row r="118" spans="1:3" ht="15.75" hidden="1">
      <c r="A118" s="43">
        <v>5511</v>
      </c>
      <c r="B118" s="51" t="s">
        <v>273</v>
      </c>
      <c r="C118" s="43">
        <v>5511</v>
      </c>
    </row>
    <row r="119" spans="1:3" ht="15.75" hidden="1">
      <c r="A119" s="43">
        <v>5512</v>
      </c>
      <c r="B119" s="46" t="s">
        <v>274</v>
      </c>
      <c r="C119" s="43">
        <v>5512</v>
      </c>
    </row>
    <row r="120" spans="1:3" ht="15.75" hidden="1">
      <c r="A120" s="43">
        <v>5513</v>
      </c>
      <c r="B120" s="54" t="s">
        <v>275</v>
      </c>
      <c r="C120" s="43">
        <v>5513</v>
      </c>
    </row>
    <row r="121" spans="1:3" ht="15.75" hidden="1">
      <c r="A121" s="43">
        <v>5514</v>
      </c>
      <c r="B121" s="54" t="s">
        <v>276</v>
      </c>
      <c r="C121" s="43">
        <v>5514</v>
      </c>
    </row>
    <row r="122" spans="1:3" ht="15.75" hidden="1">
      <c r="A122" s="43">
        <v>5515</v>
      </c>
      <c r="B122" s="54" t="s">
        <v>277</v>
      </c>
      <c r="C122" s="43">
        <v>5515</v>
      </c>
    </row>
    <row r="123" spans="1:3" ht="15.75" hidden="1">
      <c r="A123" s="43">
        <v>5516</v>
      </c>
      <c r="B123" s="54" t="s">
        <v>278</v>
      </c>
      <c r="C123" s="43">
        <v>5516</v>
      </c>
    </row>
    <row r="124" spans="1:3" ht="15.75" hidden="1">
      <c r="A124" s="43">
        <v>5517</v>
      </c>
      <c r="B124" s="54" t="s">
        <v>279</v>
      </c>
      <c r="C124" s="43">
        <v>5517</v>
      </c>
    </row>
    <row r="125" spans="1:3" ht="15.75" hidden="1">
      <c r="A125" s="43">
        <v>5518</v>
      </c>
      <c r="B125" s="46" t="s">
        <v>280</v>
      </c>
      <c r="C125" s="43">
        <v>5518</v>
      </c>
    </row>
    <row r="126" spans="1:3" ht="15.75" hidden="1">
      <c r="A126" s="43">
        <v>5519</v>
      </c>
      <c r="B126" s="46" t="s">
        <v>281</v>
      </c>
      <c r="C126" s="43">
        <v>5519</v>
      </c>
    </row>
    <row r="127" spans="1:3" ht="15.75" hidden="1">
      <c r="A127" s="43">
        <v>5521</v>
      </c>
      <c r="B127" s="46" t="s">
        <v>282</v>
      </c>
      <c r="C127" s="43">
        <v>5521</v>
      </c>
    </row>
    <row r="128" spans="1:3" ht="15.75" hidden="1">
      <c r="A128" s="43">
        <v>5522</v>
      </c>
      <c r="B128" s="55" t="s">
        <v>283</v>
      </c>
      <c r="C128" s="43">
        <v>5522</v>
      </c>
    </row>
    <row r="129" spans="1:3" ht="15.75" hidden="1">
      <c r="A129" s="43">
        <v>5524</v>
      </c>
      <c r="B129" s="44" t="s">
        <v>284</v>
      </c>
      <c r="C129" s="43">
        <v>5524</v>
      </c>
    </row>
    <row r="130" spans="1:3" ht="15.75" hidden="1">
      <c r="A130" s="43">
        <v>5525</v>
      </c>
      <c r="B130" s="51" t="s">
        <v>285</v>
      </c>
      <c r="C130" s="43">
        <v>5525</v>
      </c>
    </row>
    <row r="131" spans="1:3" ht="15.75" hidden="1">
      <c r="A131" s="43">
        <v>5526</v>
      </c>
      <c r="B131" s="48" t="s">
        <v>286</v>
      </c>
      <c r="C131" s="43">
        <v>5526</v>
      </c>
    </row>
    <row r="132" spans="1:3" ht="15.75" hidden="1">
      <c r="A132" s="43">
        <v>5527</v>
      </c>
      <c r="B132" s="48" t="s">
        <v>287</v>
      </c>
      <c r="C132" s="43">
        <v>5527</v>
      </c>
    </row>
    <row r="133" spans="1:3" ht="15.75" hidden="1">
      <c r="A133" s="43">
        <v>5528</v>
      </c>
      <c r="B133" s="48" t="s">
        <v>288</v>
      </c>
      <c r="C133" s="43">
        <v>5528</v>
      </c>
    </row>
    <row r="134" spans="1:3" ht="15.75" hidden="1">
      <c r="A134" s="43">
        <v>5529</v>
      </c>
      <c r="B134" s="48" t="s">
        <v>289</v>
      </c>
      <c r="C134" s="43">
        <v>5529</v>
      </c>
    </row>
    <row r="135" spans="1:3" ht="15.75" hidden="1">
      <c r="A135" s="43">
        <v>5530</v>
      </c>
      <c r="B135" s="48" t="s">
        <v>290</v>
      </c>
      <c r="C135" s="43">
        <v>5530</v>
      </c>
    </row>
    <row r="136" spans="1:3" ht="15.75" hidden="1">
      <c r="A136" s="43">
        <v>5531</v>
      </c>
      <c r="B136" s="51" t="s">
        <v>291</v>
      </c>
      <c r="C136" s="43">
        <v>5531</v>
      </c>
    </row>
    <row r="137" spans="1:3" ht="15.75" hidden="1">
      <c r="A137" s="43">
        <v>5532</v>
      </c>
      <c r="B137" s="55" t="s">
        <v>292</v>
      </c>
      <c r="C137" s="43">
        <v>5532</v>
      </c>
    </row>
    <row r="138" spans="1:3" ht="15.75" hidden="1">
      <c r="A138" s="43">
        <v>5533</v>
      </c>
      <c r="B138" s="55" t="s">
        <v>293</v>
      </c>
      <c r="C138" s="43">
        <v>5533</v>
      </c>
    </row>
    <row r="139" spans="1:3" ht="15.75" hidden="1">
      <c r="A139" s="56">
        <v>5534</v>
      </c>
      <c r="B139" s="55" t="s">
        <v>294</v>
      </c>
      <c r="C139" s="56">
        <v>5534</v>
      </c>
    </row>
    <row r="140" spans="1:3" ht="15.75" hidden="1">
      <c r="A140" s="56">
        <v>5535</v>
      </c>
      <c r="B140" s="55" t="s">
        <v>295</v>
      </c>
      <c r="C140" s="56">
        <v>5535</v>
      </c>
    </row>
    <row r="141" spans="1:3" ht="15.75" hidden="1">
      <c r="A141" s="43">
        <v>5538</v>
      </c>
      <c r="B141" s="51" t="s">
        <v>296</v>
      </c>
      <c r="C141" s="43">
        <v>5538</v>
      </c>
    </row>
    <row r="142" spans="1:3" ht="15.75" hidden="1">
      <c r="A142" s="43">
        <v>5540</v>
      </c>
      <c r="B142" s="55" t="s">
        <v>297</v>
      </c>
      <c r="C142" s="43">
        <v>5540</v>
      </c>
    </row>
    <row r="143" spans="1:3" ht="15.75" hidden="1">
      <c r="A143" s="43">
        <v>5541</v>
      </c>
      <c r="B143" s="55" t="s">
        <v>298</v>
      </c>
      <c r="C143" s="43">
        <v>5541</v>
      </c>
    </row>
    <row r="144" spans="1:3" ht="15.75" hidden="1">
      <c r="A144" s="43">
        <v>5545</v>
      </c>
      <c r="B144" s="55" t="s">
        <v>299</v>
      </c>
      <c r="C144" s="43">
        <v>5545</v>
      </c>
    </row>
    <row r="145" spans="1:3" ht="15.75" hidden="1">
      <c r="A145" s="43">
        <v>5546</v>
      </c>
      <c r="B145" s="55" t="s">
        <v>300</v>
      </c>
      <c r="C145" s="43">
        <v>5546</v>
      </c>
    </row>
    <row r="146" spans="1:3" ht="15.75" hidden="1">
      <c r="A146" s="43">
        <v>5547</v>
      </c>
      <c r="B146" s="55" t="s">
        <v>301</v>
      </c>
      <c r="C146" s="43">
        <v>5547</v>
      </c>
    </row>
    <row r="147" spans="1:3" ht="15.75" hidden="1">
      <c r="A147" s="43">
        <v>5548</v>
      </c>
      <c r="B147" s="55" t="s">
        <v>302</v>
      </c>
      <c r="C147" s="43">
        <v>5548</v>
      </c>
    </row>
    <row r="148" spans="1:3" ht="15.75" hidden="1">
      <c r="A148" s="43">
        <v>5550</v>
      </c>
      <c r="B148" s="55" t="s">
        <v>303</v>
      </c>
      <c r="C148" s="43">
        <v>5550</v>
      </c>
    </row>
    <row r="149" spans="1:3" ht="15.75" hidden="1">
      <c r="A149" s="43">
        <v>5551</v>
      </c>
      <c r="B149" s="55" t="s">
        <v>304</v>
      </c>
      <c r="C149" s="43">
        <v>5551</v>
      </c>
    </row>
    <row r="150" spans="1:3" ht="15.75" hidden="1">
      <c r="A150" s="43">
        <v>5553</v>
      </c>
      <c r="B150" s="55" t="s">
        <v>305</v>
      </c>
      <c r="C150" s="43">
        <v>5553</v>
      </c>
    </row>
    <row r="151" spans="1:3" ht="15.75" hidden="1">
      <c r="A151" s="43">
        <v>5554</v>
      </c>
      <c r="B151" s="51" t="s">
        <v>306</v>
      </c>
      <c r="C151" s="43">
        <v>5554</v>
      </c>
    </row>
    <row r="152" spans="1:3" ht="15.75" hidden="1">
      <c r="A152" s="43">
        <v>5556</v>
      </c>
      <c r="B152" s="47" t="s">
        <v>307</v>
      </c>
      <c r="C152" s="43">
        <v>5556</v>
      </c>
    </row>
    <row r="153" spans="1:3" ht="15.75" hidden="1">
      <c r="A153" s="43">
        <v>5561</v>
      </c>
      <c r="B153" s="57" t="s">
        <v>308</v>
      </c>
      <c r="C153" s="43">
        <v>5561</v>
      </c>
    </row>
    <row r="154" spans="1:3" ht="15.75" hidden="1">
      <c r="A154" s="43">
        <v>5562</v>
      </c>
      <c r="B154" s="57" t="s">
        <v>309</v>
      </c>
      <c r="C154" s="43">
        <v>5562</v>
      </c>
    </row>
    <row r="155" spans="1:3" ht="15.75" hidden="1">
      <c r="A155" s="43">
        <v>5588</v>
      </c>
      <c r="B155" s="46" t="s">
        <v>310</v>
      </c>
      <c r="C155" s="43">
        <v>5588</v>
      </c>
    </row>
    <row r="156" spans="1:3" ht="15.75" hidden="1">
      <c r="A156" s="43">
        <v>5589</v>
      </c>
      <c r="B156" s="46" t="s">
        <v>311</v>
      </c>
      <c r="C156" s="43">
        <v>5589</v>
      </c>
    </row>
    <row r="157" spans="1:3" ht="15.75" hidden="1">
      <c r="A157" s="43">
        <v>6601</v>
      </c>
      <c r="B157" s="46" t="s">
        <v>312</v>
      </c>
      <c r="C157" s="43">
        <v>6601</v>
      </c>
    </row>
    <row r="158" spans="1:3" ht="15.75" hidden="1">
      <c r="A158" s="43">
        <v>6602</v>
      </c>
      <c r="B158" s="47" t="s">
        <v>313</v>
      </c>
      <c r="C158" s="43">
        <v>6602</v>
      </c>
    </row>
    <row r="159" spans="1:3" ht="15.75" hidden="1">
      <c r="A159" s="43">
        <v>6603</v>
      </c>
      <c r="B159" s="47" t="s">
        <v>314</v>
      </c>
      <c r="C159" s="43">
        <v>6603</v>
      </c>
    </row>
    <row r="160" spans="1:3" ht="15.75" hidden="1">
      <c r="A160" s="43">
        <v>6604</v>
      </c>
      <c r="B160" s="47" t="s">
        <v>315</v>
      </c>
      <c r="C160" s="43">
        <v>6604</v>
      </c>
    </row>
    <row r="161" spans="1:3" ht="15.75" hidden="1">
      <c r="A161" s="43">
        <v>6605</v>
      </c>
      <c r="B161" s="47" t="s">
        <v>316</v>
      </c>
      <c r="C161" s="43">
        <v>6605</v>
      </c>
    </row>
    <row r="162" spans="1:3" ht="15.75" hidden="1">
      <c r="A162" s="56">
        <v>6606</v>
      </c>
      <c r="B162" s="49" t="s">
        <v>317</v>
      </c>
      <c r="C162" s="56">
        <v>6606</v>
      </c>
    </row>
    <row r="163" spans="1:3" ht="15.75" hidden="1">
      <c r="A163" s="43">
        <v>6618</v>
      </c>
      <c r="B163" s="46" t="s">
        <v>318</v>
      </c>
      <c r="C163" s="43">
        <v>6618</v>
      </c>
    </row>
    <row r="164" spans="1:3" ht="15.75" hidden="1">
      <c r="A164" s="43">
        <v>6619</v>
      </c>
      <c r="B164" s="47" t="s">
        <v>319</v>
      </c>
      <c r="C164" s="43">
        <v>6619</v>
      </c>
    </row>
    <row r="165" spans="1:3" ht="15.75" hidden="1">
      <c r="A165" s="43">
        <v>6621</v>
      </c>
      <c r="B165" s="46" t="s">
        <v>320</v>
      </c>
      <c r="C165" s="43">
        <v>6621</v>
      </c>
    </row>
    <row r="166" spans="1:3" ht="15.75" hidden="1">
      <c r="A166" s="43">
        <v>6622</v>
      </c>
      <c r="B166" s="47" t="s">
        <v>321</v>
      </c>
      <c r="C166" s="43">
        <v>6622</v>
      </c>
    </row>
    <row r="167" spans="1:3" ht="15.75" hidden="1">
      <c r="A167" s="43">
        <v>6623</v>
      </c>
      <c r="B167" s="47" t="s">
        <v>322</v>
      </c>
      <c r="C167" s="43">
        <v>6623</v>
      </c>
    </row>
    <row r="168" spans="1:3" ht="15.75" hidden="1">
      <c r="A168" s="43">
        <v>6624</v>
      </c>
      <c r="B168" s="47" t="s">
        <v>323</v>
      </c>
      <c r="C168" s="43">
        <v>6624</v>
      </c>
    </row>
    <row r="169" spans="1:3" ht="15.75" hidden="1">
      <c r="A169" s="43">
        <v>6625</v>
      </c>
      <c r="B169" s="48" t="s">
        <v>324</v>
      </c>
      <c r="C169" s="43">
        <v>6625</v>
      </c>
    </row>
    <row r="170" spans="1:3" ht="15.75" hidden="1">
      <c r="A170" s="43">
        <v>6626</v>
      </c>
      <c r="B170" s="48" t="s">
        <v>325</v>
      </c>
      <c r="C170" s="43">
        <v>6626</v>
      </c>
    </row>
    <row r="171" spans="1:3" ht="15.75" hidden="1">
      <c r="A171" s="43">
        <v>6627</v>
      </c>
      <c r="B171" s="48" t="s">
        <v>326</v>
      </c>
      <c r="C171" s="43">
        <v>6627</v>
      </c>
    </row>
    <row r="172" spans="1:3" ht="15.75" hidden="1">
      <c r="A172" s="43">
        <v>6628</v>
      </c>
      <c r="B172" s="54" t="s">
        <v>327</v>
      </c>
      <c r="C172" s="43">
        <v>6628</v>
      </c>
    </row>
    <row r="173" spans="1:3" ht="15.75" hidden="1">
      <c r="A173" s="43">
        <v>6629</v>
      </c>
      <c r="B173" s="57" t="s">
        <v>328</v>
      </c>
      <c r="C173" s="43">
        <v>6629</v>
      </c>
    </row>
    <row r="174" spans="1:3" ht="15.75" hidden="1">
      <c r="A174" s="58">
        <v>7701</v>
      </c>
      <c r="B174" s="46" t="s">
        <v>329</v>
      </c>
      <c r="C174" s="58">
        <v>7701</v>
      </c>
    </row>
    <row r="175" spans="1:3" ht="15.75" hidden="1">
      <c r="A175" s="43">
        <v>7708</v>
      </c>
      <c r="B175" s="46" t="s">
        <v>330</v>
      </c>
      <c r="C175" s="43">
        <v>7708</v>
      </c>
    </row>
    <row r="176" spans="1:3" ht="15.75" hidden="1">
      <c r="A176" s="43">
        <v>7711</v>
      </c>
      <c r="B176" s="49" t="s">
        <v>331</v>
      </c>
      <c r="C176" s="43">
        <v>7711</v>
      </c>
    </row>
    <row r="177" spans="1:3" ht="15.75" hidden="1">
      <c r="A177" s="43">
        <v>7712</v>
      </c>
      <c r="B177" s="46" t="s">
        <v>332</v>
      </c>
      <c r="C177" s="43">
        <v>7712</v>
      </c>
    </row>
    <row r="178" spans="1:3" ht="15.75" hidden="1">
      <c r="A178" s="43">
        <v>7713</v>
      </c>
      <c r="B178" s="59" t="s">
        <v>333</v>
      </c>
      <c r="C178" s="43">
        <v>7713</v>
      </c>
    </row>
    <row r="179" spans="1:3" ht="15.75" hidden="1">
      <c r="A179" s="43">
        <v>7714</v>
      </c>
      <c r="B179" s="45" t="s">
        <v>334</v>
      </c>
      <c r="C179" s="43">
        <v>7714</v>
      </c>
    </row>
    <row r="180" spans="1:3" ht="15.75" hidden="1">
      <c r="A180" s="43">
        <v>7718</v>
      </c>
      <c r="B180" s="46" t="s">
        <v>335</v>
      </c>
      <c r="C180" s="43">
        <v>7718</v>
      </c>
    </row>
    <row r="181" spans="1:3" ht="15.75" hidden="1">
      <c r="A181" s="43">
        <v>7719</v>
      </c>
      <c r="B181" s="47" t="s">
        <v>336</v>
      </c>
      <c r="C181" s="43">
        <v>7719</v>
      </c>
    </row>
    <row r="182" spans="1:3" ht="15.75" hidden="1">
      <c r="A182" s="43">
        <v>7731</v>
      </c>
      <c r="B182" s="46" t="s">
        <v>337</v>
      </c>
      <c r="C182" s="43">
        <v>7731</v>
      </c>
    </row>
    <row r="183" spans="1:3" ht="15.75" hidden="1">
      <c r="A183" s="43">
        <v>7732</v>
      </c>
      <c r="B183" s="47" t="s">
        <v>338</v>
      </c>
      <c r="C183" s="43">
        <v>7732</v>
      </c>
    </row>
    <row r="184" spans="1:3" ht="15.75" hidden="1">
      <c r="A184" s="43">
        <v>7733</v>
      </c>
      <c r="B184" s="47" t="s">
        <v>339</v>
      </c>
      <c r="C184" s="43">
        <v>7733</v>
      </c>
    </row>
    <row r="185" spans="1:3" ht="15.75" hidden="1">
      <c r="A185" s="43">
        <v>7735</v>
      </c>
      <c r="B185" s="47" t="s">
        <v>340</v>
      </c>
      <c r="C185" s="43">
        <v>7735</v>
      </c>
    </row>
    <row r="186" spans="1:3" ht="15.75" hidden="1">
      <c r="A186" s="43">
        <v>7736</v>
      </c>
      <c r="B186" s="46" t="s">
        <v>341</v>
      </c>
      <c r="C186" s="43">
        <v>7736</v>
      </c>
    </row>
    <row r="187" spans="1:3" ht="15.75" hidden="1">
      <c r="A187" s="43">
        <v>7737</v>
      </c>
      <c r="B187" s="47" t="s">
        <v>342</v>
      </c>
      <c r="C187" s="43">
        <v>7737</v>
      </c>
    </row>
    <row r="188" spans="1:3" ht="15.75" hidden="1">
      <c r="A188" s="43">
        <v>7738</v>
      </c>
      <c r="B188" s="47" t="s">
        <v>343</v>
      </c>
      <c r="C188" s="43">
        <v>7738</v>
      </c>
    </row>
    <row r="189" spans="1:3" ht="15.75" hidden="1">
      <c r="A189" s="43">
        <v>7739</v>
      </c>
      <c r="B189" s="51" t="s">
        <v>344</v>
      </c>
      <c r="C189" s="43">
        <v>7739</v>
      </c>
    </row>
    <row r="190" spans="1:3" ht="15.75" hidden="1">
      <c r="A190" s="43">
        <v>7740</v>
      </c>
      <c r="B190" s="51" t="s">
        <v>345</v>
      </c>
      <c r="C190" s="43">
        <v>7740</v>
      </c>
    </row>
    <row r="191" spans="1:3" ht="15.75" hidden="1">
      <c r="A191" s="43">
        <v>7741</v>
      </c>
      <c r="B191" s="47" t="s">
        <v>346</v>
      </c>
      <c r="C191" s="43">
        <v>7741</v>
      </c>
    </row>
    <row r="192" spans="1:3" ht="15.75" hidden="1">
      <c r="A192" s="43">
        <v>7742</v>
      </c>
      <c r="B192" s="47" t="s">
        <v>347</v>
      </c>
      <c r="C192" s="43">
        <v>7742</v>
      </c>
    </row>
    <row r="193" spans="1:3" ht="15.75" hidden="1">
      <c r="A193" s="43">
        <v>7743</v>
      </c>
      <c r="B193" s="47" t="s">
        <v>348</v>
      </c>
      <c r="C193" s="43">
        <v>7743</v>
      </c>
    </row>
    <row r="194" spans="1:3" ht="15.75" hidden="1">
      <c r="A194" s="43">
        <v>7744</v>
      </c>
      <c r="B194" s="57" t="s">
        <v>349</v>
      </c>
      <c r="C194" s="43">
        <v>7744</v>
      </c>
    </row>
    <row r="195" spans="1:3" ht="15.75" hidden="1">
      <c r="A195" s="43">
        <v>7745</v>
      </c>
      <c r="B195" s="47" t="s">
        <v>350</v>
      </c>
      <c r="C195" s="43">
        <v>7745</v>
      </c>
    </row>
    <row r="196" spans="1:3" ht="15.75" hidden="1">
      <c r="A196" s="43">
        <v>7746</v>
      </c>
      <c r="B196" s="47" t="s">
        <v>351</v>
      </c>
      <c r="C196" s="43">
        <v>7746</v>
      </c>
    </row>
    <row r="197" spans="1:3" ht="15.75" hidden="1">
      <c r="A197" s="43">
        <v>7747</v>
      </c>
      <c r="B197" s="46" t="s">
        <v>352</v>
      </c>
      <c r="C197" s="43">
        <v>7747</v>
      </c>
    </row>
    <row r="198" spans="1:3" ht="15.75" hidden="1">
      <c r="A198" s="43">
        <v>7748</v>
      </c>
      <c r="B198" s="49" t="s">
        <v>353</v>
      </c>
      <c r="C198" s="43">
        <v>7748</v>
      </c>
    </row>
    <row r="199" spans="1:3" ht="15.75" hidden="1">
      <c r="A199" s="43">
        <v>7751</v>
      </c>
      <c r="B199" s="47" t="s">
        <v>354</v>
      </c>
      <c r="C199" s="43">
        <v>7751</v>
      </c>
    </row>
    <row r="200" spans="1:3" ht="15.75" hidden="1">
      <c r="A200" s="43">
        <v>7752</v>
      </c>
      <c r="B200" s="47" t="s">
        <v>355</v>
      </c>
      <c r="C200" s="43">
        <v>7752</v>
      </c>
    </row>
    <row r="201" spans="1:3" ht="15.75" hidden="1">
      <c r="A201" s="43">
        <v>7755</v>
      </c>
      <c r="B201" s="48" t="s">
        <v>356</v>
      </c>
      <c r="C201" s="43">
        <v>7755</v>
      </c>
    </row>
    <row r="202" spans="1:3" ht="15.75" hidden="1">
      <c r="A202" s="43">
        <v>7758</v>
      </c>
      <c r="B202" s="46" t="s">
        <v>357</v>
      </c>
      <c r="C202" s="43">
        <v>7758</v>
      </c>
    </row>
    <row r="203" spans="1:3" ht="15.75" hidden="1">
      <c r="A203" s="43">
        <v>7759</v>
      </c>
      <c r="B203" s="47" t="s">
        <v>358</v>
      </c>
      <c r="C203" s="43">
        <v>7759</v>
      </c>
    </row>
    <row r="204" spans="1:3" ht="15.75" hidden="1">
      <c r="A204" s="43">
        <v>7761</v>
      </c>
      <c r="B204" s="46" t="s">
        <v>359</v>
      </c>
      <c r="C204" s="43">
        <v>7761</v>
      </c>
    </row>
    <row r="205" spans="1:3" ht="15.75" hidden="1">
      <c r="A205" s="43">
        <v>7762</v>
      </c>
      <c r="B205" s="46" t="s">
        <v>360</v>
      </c>
      <c r="C205" s="43">
        <v>7762</v>
      </c>
    </row>
    <row r="206" spans="1:3" ht="15.75" hidden="1">
      <c r="A206" s="43">
        <v>7768</v>
      </c>
      <c r="B206" s="46" t="s">
        <v>361</v>
      </c>
      <c r="C206" s="43">
        <v>7768</v>
      </c>
    </row>
    <row r="207" spans="1:3" ht="15.75" hidden="1">
      <c r="A207" s="43">
        <v>8801</v>
      </c>
      <c r="B207" s="49" t="s">
        <v>362</v>
      </c>
      <c r="C207" s="43">
        <v>8801</v>
      </c>
    </row>
    <row r="208" spans="1:3" ht="15.75" hidden="1">
      <c r="A208" s="43">
        <v>8802</v>
      </c>
      <c r="B208" s="46" t="s">
        <v>363</v>
      </c>
      <c r="C208" s="43">
        <v>8802</v>
      </c>
    </row>
    <row r="209" spans="1:3" ht="15.75" hidden="1">
      <c r="A209" s="43">
        <v>8803</v>
      </c>
      <c r="B209" s="46" t="s">
        <v>364</v>
      </c>
      <c r="C209" s="43">
        <v>8803</v>
      </c>
    </row>
    <row r="210" spans="1:3" ht="15.75" hidden="1">
      <c r="A210" s="43">
        <v>8804</v>
      </c>
      <c r="B210" s="46" t="s">
        <v>365</v>
      </c>
      <c r="C210" s="43">
        <v>8804</v>
      </c>
    </row>
    <row r="211" spans="1:3" ht="15.75" hidden="1">
      <c r="A211" s="43">
        <v>8805</v>
      </c>
      <c r="B211" s="48" t="s">
        <v>366</v>
      </c>
      <c r="C211" s="43">
        <v>8805</v>
      </c>
    </row>
    <row r="212" spans="1:3" ht="15.75" hidden="1">
      <c r="A212" s="43">
        <v>8807</v>
      </c>
      <c r="B212" s="54" t="s">
        <v>367</v>
      </c>
      <c r="C212" s="43">
        <v>8807</v>
      </c>
    </row>
    <row r="213" spans="1:3" ht="15.75" hidden="1">
      <c r="A213" s="43">
        <v>8808</v>
      </c>
      <c r="B213" s="47" t="s">
        <v>368</v>
      </c>
      <c r="C213" s="43">
        <v>8808</v>
      </c>
    </row>
    <row r="214" spans="1:3" ht="15.75" hidden="1">
      <c r="A214" s="43">
        <v>8809</v>
      </c>
      <c r="B214" s="47" t="s">
        <v>369</v>
      </c>
      <c r="C214" s="43">
        <v>8809</v>
      </c>
    </row>
    <row r="215" spans="1:3" ht="15.75" hidden="1">
      <c r="A215" s="43">
        <v>8811</v>
      </c>
      <c r="B215" s="46" t="s">
        <v>370</v>
      </c>
      <c r="C215" s="43">
        <v>8811</v>
      </c>
    </row>
    <row r="216" spans="1:3" ht="15.75" hidden="1">
      <c r="A216" s="43">
        <v>8813</v>
      </c>
      <c r="B216" s="47" t="s">
        <v>371</v>
      </c>
      <c r="C216" s="43">
        <v>8813</v>
      </c>
    </row>
    <row r="217" spans="1:3" ht="15.75" hidden="1">
      <c r="A217" s="43">
        <v>8814</v>
      </c>
      <c r="B217" s="46" t="s">
        <v>372</v>
      </c>
      <c r="C217" s="43">
        <v>8814</v>
      </c>
    </row>
    <row r="218" spans="1:3" ht="15.75" hidden="1">
      <c r="A218" s="43">
        <v>8815</v>
      </c>
      <c r="B218" s="46" t="s">
        <v>373</v>
      </c>
      <c r="C218" s="43">
        <v>8815</v>
      </c>
    </row>
    <row r="219" spans="1:3" ht="15.75" hidden="1">
      <c r="A219" s="43">
        <v>8816</v>
      </c>
      <c r="B219" s="47" t="s">
        <v>374</v>
      </c>
      <c r="C219" s="43">
        <v>8816</v>
      </c>
    </row>
    <row r="220" spans="1:3" ht="15.75" hidden="1">
      <c r="A220" s="43">
        <v>8817</v>
      </c>
      <c r="B220" s="47" t="s">
        <v>375</v>
      </c>
      <c r="C220" s="43">
        <v>8817</v>
      </c>
    </row>
    <row r="221" spans="1:3" ht="15.75" hidden="1">
      <c r="A221" s="43">
        <v>8821</v>
      </c>
      <c r="B221" s="47" t="s">
        <v>376</v>
      </c>
      <c r="C221" s="43">
        <v>8821</v>
      </c>
    </row>
    <row r="222" spans="1:3" ht="15.75" hidden="1">
      <c r="A222" s="43">
        <v>8824</v>
      </c>
      <c r="B222" s="49" t="s">
        <v>377</v>
      </c>
      <c r="C222" s="43">
        <v>8824</v>
      </c>
    </row>
    <row r="223" spans="1:3" ht="15.75" hidden="1">
      <c r="A223" s="43">
        <v>8825</v>
      </c>
      <c r="B223" s="49" t="s">
        <v>378</v>
      </c>
      <c r="C223" s="43">
        <v>8825</v>
      </c>
    </row>
    <row r="224" spans="1:3" ht="15.75" hidden="1">
      <c r="A224" s="43">
        <v>8826</v>
      </c>
      <c r="B224" s="49" t="s">
        <v>379</v>
      </c>
      <c r="C224" s="43">
        <v>8826</v>
      </c>
    </row>
    <row r="225" spans="1:3" ht="15.75" hidden="1">
      <c r="A225" s="43">
        <v>8827</v>
      </c>
      <c r="B225" s="49" t="s">
        <v>380</v>
      </c>
      <c r="C225" s="43">
        <v>8827</v>
      </c>
    </row>
    <row r="226" spans="1:3" ht="15.75" hidden="1">
      <c r="A226" s="43">
        <v>8828</v>
      </c>
      <c r="B226" s="46" t="s">
        <v>381</v>
      </c>
      <c r="C226" s="43">
        <v>8828</v>
      </c>
    </row>
    <row r="227" spans="1:3" ht="15.75" hidden="1">
      <c r="A227" s="43">
        <v>8829</v>
      </c>
      <c r="B227" s="46" t="s">
        <v>382</v>
      </c>
      <c r="C227" s="43">
        <v>8829</v>
      </c>
    </row>
    <row r="228" spans="1:3" ht="15.75" hidden="1">
      <c r="A228" s="43">
        <v>8831</v>
      </c>
      <c r="B228" s="46" t="s">
        <v>383</v>
      </c>
      <c r="C228" s="43">
        <v>8831</v>
      </c>
    </row>
    <row r="229" spans="1:3" ht="15.75" hidden="1">
      <c r="A229" s="43">
        <v>8832</v>
      </c>
      <c r="B229" s="47" t="s">
        <v>384</v>
      </c>
      <c r="C229" s="43">
        <v>8832</v>
      </c>
    </row>
    <row r="230" spans="1:3" ht="15.75" hidden="1">
      <c r="A230" s="43">
        <v>8833</v>
      </c>
      <c r="B230" s="46" t="s">
        <v>385</v>
      </c>
      <c r="C230" s="43">
        <v>8833</v>
      </c>
    </row>
    <row r="231" spans="1:3" ht="15.75" hidden="1">
      <c r="A231" s="43">
        <v>8834</v>
      </c>
      <c r="B231" s="47" t="s">
        <v>386</v>
      </c>
      <c r="C231" s="43">
        <v>8834</v>
      </c>
    </row>
    <row r="232" spans="1:3" ht="15.75" hidden="1">
      <c r="A232" s="43">
        <v>8835</v>
      </c>
      <c r="B232" s="47" t="s">
        <v>387</v>
      </c>
      <c r="C232" s="43">
        <v>8835</v>
      </c>
    </row>
    <row r="233" spans="1:3" ht="15.75" hidden="1">
      <c r="A233" s="43">
        <v>8836</v>
      </c>
      <c r="B233" s="46" t="s">
        <v>388</v>
      </c>
      <c r="C233" s="43">
        <v>8836</v>
      </c>
    </row>
    <row r="234" spans="1:3" ht="15.75" hidden="1">
      <c r="A234" s="43">
        <v>8837</v>
      </c>
      <c r="B234" s="46" t="s">
        <v>389</v>
      </c>
      <c r="C234" s="43">
        <v>8837</v>
      </c>
    </row>
    <row r="235" spans="1:3" ht="15.75" hidden="1">
      <c r="A235" s="43">
        <v>8838</v>
      </c>
      <c r="B235" s="46" t="s">
        <v>390</v>
      </c>
      <c r="C235" s="43">
        <v>8838</v>
      </c>
    </row>
    <row r="236" spans="1:3" ht="15.75" hidden="1">
      <c r="A236" s="43">
        <v>8839</v>
      </c>
      <c r="B236" s="47" t="s">
        <v>391</v>
      </c>
      <c r="C236" s="43">
        <v>8839</v>
      </c>
    </row>
    <row r="237" spans="1:3" ht="15.75" hidden="1">
      <c r="A237" s="43">
        <v>8845</v>
      </c>
      <c r="B237" s="48" t="s">
        <v>392</v>
      </c>
      <c r="C237" s="43">
        <v>8845</v>
      </c>
    </row>
    <row r="238" spans="1:3" ht="15.75" hidden="1">
      <c r="A238" s="43">
        <v>8848</v>
      </c>
      <c r="B238" s="54" t="s">
        <v>393</v>
      </c>
      <c r="C238" s="43">
        <v>8848</v>
      </c>
    </row>
    <row r="239" spans="1:3" ht="15.75" hidden="1">
      <c r="A239" s="43">
        <v>8849</v>
      </c>
      <c r="B239" s="46" t="s">
        <v>394</v>
      </c>
      <c r="C239" s="43">
        <v>8849</v>
      </c>
    </row>
    <row r="240" spans="1:3" ht="15.75" hidden="1">
      <c r="A240" s="43">
        <v>8851</v>
      </c>
      <c r="B240" s="46" t="s">
        <v>395</v>
      </c>
      <c r="C240" s="43">
        <v>8851</v>
      </c>
    </row>
    <row r="241" spans="1:3" ht="15.75" hidden="1">
      <c r="A241" s="43">
        <v>8852</v>
      </c>
      <c r="B241" s="46" t="s">
        <v>396</v>
      </c>
      <c r="C241" s="43">
        <v>8852</v>
      </c>
    </row>
    <row r="242" spans="1:3" ht="15.75" hidden="1">
      <c r="A242" s="43">
        <v>8853</v>
      </c>
      <c r="B242" s="46" t="s">
        <v>397</v>
      </c>
      <c r="C242" s="43">
        <v>8853</v>
      </c>
    </row>
    <row r="243" spans="1:3" ht="15.75" hidden="1">
      <c r="A243" s="43">
        <v>8855</v>
      </c>
      <c r="B243" s="48" t="s">
        <v>398</v>
      </c>
      <c r="C243" s="43">
        <v>8855</v>
      </c>
    </row>
    <row r="244" spans="1:3" ht="15.75" hidden="1">
      <c r="A244" s="43">
        <v>8858</v>
      </c>
      <c r="B244" s="57" t="s">
        <v>399</v>
      </c>
      <c r="C244" s="43">
        <v>8858</v>
      </c>
    </row>
    <row r="245" spans="1:3" ht="15.75" hidden="1">
      <c r="A245" s="43">
        <v>8859</v>
      </c>
      <c r="B245" s="47" t="s">
        <v>400</v>
      </c>
      <c r="C245" s="43">
        <v>8859</v>
      </c>
    </row>
    <row r="246" spans="1:3" ht="15.75" hidden="1">
      <c r="A246" s="43">
        <v>8861</v>
      </c>
      <c r="B246" s="46" t="s">
        <v>401</v>
      </c>
      <c r="C246" s="43">
        <v>8861</v>
      </c>
    </row>
    <row r="247" spans="1:3" ht="15.75" hidden="1">
      <c r="A247" s="43">
        <v>8862</v>
      </c>
      <c r="B247" s="47" t="s">
        <v>402</v>
      </c>
      <c r="C247" s="43">
        <v>8862</v>
      </c>
    </row>
    <row r="248" spans="1:3" ht="15.75" hidden="1">
      <c r="A248" s="43">
        <v>8863</v>
      </c>
      <c r="B248" s="47" t="s">
        <v>403</v>
      </c>
      <c r="C248" s="43">
        <v>8863</v>
      </c>
    </row>
    <row r="249" spans="1:3" ht="15.75" hidden="1">
      <c r="A249" s="43">
        <v>8864</v>
      </c>
      <c r="B249" s="46" t="s">
        <v>404</v>
      </c>
      <c r="C249" s="43">
        <v>8864</v>
      </c>
    </row>
    <row r="250" spans="1:3" ht="15.75" hidden="1">
      <c r="A250" s="43">
        <v>8865</v>
      </c>
      <c r="B250" s="47" t="s">
        <v>405</v>
      </c>
      <c r="C250" s="43">
        <v>8865</v>
      </c>
    </row>
    <row r="251" spans="1:3" ht="15.75" hidden="1">
      <c r="A251" s="43">
        <v>8866</v>
      </c>
      <c r="B251" s="47" t="s">
        <v>406</v>
      </c>
      <c r="C251" s="43">
        <v>8866</v>
      </c>
    </row>
    <row r="252" spans="1:3" ht="15.75" hidden="1">
      <c r="A252" s="43">
        <v>8867</v>
      </c>
      <c r="B252" s="47" t="s">
        <v>407</v>
      </c>
      <c r="C252" s="43">
        <v>8867</v>
      </c>
    </row>
    <row r="253" spans="1:3" ht="15.75" hidden="1">
      <c r="A253" s="43">
        <v>8868</v>
      </c>
      <c r="B253" s="47" t="s">
        <v>408</v>
      </c>
      <c r="C253" s="43">
        <v>8868</v>
      </c>
    </row>
    <row r="254" spans="1:3" ht="15.75" hidden="1">
      <c r="A254" s="43">
        <v>8869</v>
      </c>
      <c r="B254" s="46" t="s">
        <v>409</v>
      </c>
      <c r="C254" s="43">
        <v>8869</v>
      </c>
    </row>
    <row r="255" spans="1:3" ht="15.75" hidden="1">
      <c r="A255" s="43">
        <v>8871</v>
      </c>
      <c r="B255" s="47" t="s">
        <v>410</v>
      </c>
      <c r="C255" s="43">
        <v>8871</v>
      </c>
    </row>
    <row r="256" spans="1:3" ht="15.75" hidden="1">
      <c r="A256" s="43">
        <v>8872</v>
      </c>
      <c r="B256" s="47" t="s">
        <v>411</v>
      </c>
      <c r="C256" s="43">
        <v>8872</v>
      </c>
    </row>
    <row r="257" spans="1:3" ht="15.75" hidden="1">
      <c r="A257" s="43">
        <v>8873</v>
      </c>
      <c r="B257" s="47" t="s">
        <v>412</v>
      </c>
      <c r="C257" s="43">
        <v>8873</v>
      </c>
    </row>
    <row r="258" spans="1:3" ht="16.5" customHeight="1" hidden="1">
      <c r="A258" s="43">
        <v>8875</v>
      </c>
      <c r="B258" s="47" t="s">
        <v>413</v>
      </c>
      <c r="C258" s="43">
        <v>8875</v>
      </c>
    </row>
    <row r="259" spans="1:3" ht="15.75" hidden="1">
      <c r="A259" s="43">
        <v>8876</v>
      </c>
      <c r="B259" s="47" t="s">
        <v>414</v>
      </c>
      <c r="C259" s="43">
        <v>8876</v>
      </c>
    </row>
    <row r="260" spans="1:3" ht="15.75" hidden="1">
      <c r="A260" s="43">
        <v>8877</v>
      </c>
      <c r="B260" s="46" t="s">
        <v>415</v>
      </c>
      <c r="C260" s="43">
        <v>8877</v>
      </c>
    </row>
    <row r="261" spans="1:3" ht="15.75" hidden="1">
      <c r="A261" s="43">
        <v>8878</v>
      </c>
      <c r="B261" s="57" t="s">
        <v>416</v>
      </c>
      <c r="C261" s="43">
        <v>8878</v>
      </c>
    </row>
    <row r="262" spans="1:3" ht="15.75" hidden="1">
      <c r="A262" s="43">
        <v>8885</v>
      </c>
      <c r="B262" s="49" t="s">
        <v>417</v>
      </c>
      <c r="C262" s="43">
        <v>8885</v>
      </c>
    </row>
    <row r="263" spans="1:3" ht="15.75" hidden="1">
      <c r="A263" s="43">
        <v>8888</v>
      </c>
      <c r="B263" s="46" t="s">
        <v>418</v>
      </c>
      <c r="C263" s="43">
        <v>8888</v>
      </c>
    </row>
    <row r="264" spans="1:3" ht="15.75" hidden="1">
      <c r="A264" s="43">
        <v>8897</v>
      </c>
      <c r="B264" s="46" t="s">
        <v>419</v>
      </c>
      <c r="C264" s="43">
        <v>8897</v>
      </c>
    </row>
    <row r="265" spans="1:3" ht="15.75" hidden="1">
      <c r="A265" s="43">
        <v>8898</v>
      </c>
      <c r="B265" s="46" t="s">
        <v>420</v>
      </c>
      <c r="C265" s="43">
        <v>8898</v>
      </c>
    </row>
    <row r="266" spans="1:3" ht="15.75" hidden="1">
      <c r="A266" s="43">
        <v>9910</v>
      </c>
      <c r="B266" s="49" t="s">
        <v>421</v>
      </c>
      <c r="C266" s="43">
        <v>9910</v>
      </c>
    </row>
    <row r="267" spans="1:3" ht="15.75" hidden="1">
      <c r="A267" s="43">
        <v>9997</v>
      </c>
      <c r="B267" s="46" t="s">
        <v>422</v>
      </c>
      <c r="C267" s="43">
        <v>9997</v>
      </c>
    </row>
    <row r="268" spans="1:3" ht="15.75" hidden="1">
      <c r="A268" s="43">
        <v>9998</v>
      </c>
      <c r="B268" s="46" t="s">
        <v>423</v>
      </c>
      <c r="C268" s="43">
        <v>9998</v>
      </c>
    </row>
    <row r="269" ht="14.25" hidden="1"/>
    <row r="270" ht="14.25" hidden="1"/>
    <row r="271" ht="14.25" hidden="1"/>
    <row r="272" spans="1:2" ht="14.25">
      <c r="A272" s="36" t="s">
        <v>155</v>
      </c>
      <c r="B272" s="37" t="s">
        <v>424</v>
      </c>
    </row>
    <row r="273" ht="15.75">
      <c r="B273" s="60" t="s">
        <v>425</v>
      </c>
    </row>
    <row r="274" ht="18.75" thickBot="1">
      <c r="B274" s="60" t="s">
        <v>426</v>
      </c>
    </row>
    <row r="275" spans="1:2" ht="16.5">
      <c r="A275" s="61" t="s">
        <v>427</v>
      </c>
      <c r="B275" s="62" t="s">
        <v>428</v>
      </c>
    </row>
    <row r="276" spans="1:2" ht="16.5">
      <c r="A276" s="63" t="s">
        <v>429</v>
      </c>
      <c r="B276" s="64" t="s">
        <v>430</v>
      </c>
    </row>
    <row r="277" spans="1:2" ht="16.5">
      <c r="A277" s="63" t="s">
        <v>431</v>
      </c>
      <c r="B277" s="65" t="s">
        <v>432</v>
      </c>
    </row>
    <row r="278" spans="1:2" ht="16.5">
      <c r="A278" s="63" t="s">
        <v>433</v>
      </c>
      <c r="B278" s="65" t="s">
        <v>434</v>
      </c>
    </row>
    <row r="279" spans="1:2" ht="16.5">
      <c r="A279" s="63" t="s">
        <v>435</v>
      </c>
      <c r="B279" s="65" t="s">
        <v>436</v>
      </c>
    </row>
    <row r="280" spans="1:2" ht="16.5">
      <c r="A280" s="63" t="s">
        <v>437</v>
      </c>
      <c r="B280" s="65" t="s">
        <v>438</v>
      </c>
    </row>
    <row r="281" spans="1:2" ht="16.5">
      <c r="A281" s="63" t="s">
        <v>439</v>
      </c>
      <c r="B281" s="65" t="s">
        <v>440</v>
      </c>
    </row>
    <row r="282" spans="1:2" ht="16.5">
      <c r="A282" s="63" t="s">
        <v>441</v>
      </c>
      <c r="B282" s="65" t="s">
        <v>442</v>
      </c>
    </row>
    <row r="283" spans="1:2" ht="16.5">
      <c r="A283" s="63" t="s">
        <v>443</v>
      </c>
      <c r="B283" s="65" t="s">
        <v>444</v>
      </c>
    </row>
    <row r="284" spans="1:2" ht="16.5">
      <c r="A284" s="63" t="s">
        <v>445</v>
      </c>
      <c r="B284" s="65" t="s">
        <v>446</v>
      </c>
    </row>
    <row r="285" spans="1:2" ht="16.5">
      <c r="A285" s="63" t="s">
        <v>447</v>
      </c>
      <c r="B285" s="65" t="s">
        <v>448</v>
      </c>
    </row>
    <row r="286" spans="1:2" ht="16.5">
      <c r="A286" s="63" t="s">
        <v>449</v>
      </c>
      <c r="B286" s="66" t="s">
        <v>450</v>
      </c>
    </row>
    <row r="287" spans="1:2" ht="16.5">
      <c r="A287" s="63" t="s">
        <v>451</v>
      </c>
      <c r="B287" s="66" t="s">
        <v>452</v>
      </c>
    </row>
    <row r="288" spans="1:2" ht="16.5">
      <c r="A288" s="63" t="s">
        <v>453</v>
      </c>
      <c r="B288" s="65" t="s">
        <v>454</v>
      </c>
    </row>
    <row r="289" spans="1:2" ht="16.5">
      <c r="A289" s="63" t="s">
        <v>455</v>
      </c>
      <c r="B289" s="65" t="s">
        <v>456</v>
      </c>
    </row>
    <row r="290" spans="1:2" ht="16.5">
      <c r="A290" s="63" t="s">
        <v>457</v>
      </c>
      <c r="B290" s="65" t="s">
        <v>458</v>
      </c>
    </row>
    <row r="291" spans="1:2" ht="16.5">
      <c r="A291" s="63" t="s">
        <v>459</v>
      </c>
      <c r="B291" s="65" t="s">
        <v>460</v>
      </c>
    </row>
    <row r="292" spans="1:2" ht="16.5">
      <c r="A292" s="63" t="s">
        <v>461</v>
      </c>
      <c r="B292" s="65" t="s">
        <v>462</v>
      </c>
    </row>
    <row r="293" spans="1:2" ht="16.5">
      <c r="A293" s="63" t="s">
        <v>463</v>
      </c>
      <c r="B293" s="65" t="s">
        <v>464</v>
      </c>
    </row>
    <row r="294" spans="1:2" ht="16.5">
      <c r="A294" s="63" t="s">
        <v>465</v>
      </c>
      <c r="B294" s="65" t="s">
        <v>466</v>
      </c>
    </row>
    <row r="295" spans="1:2" ht="16.5">
      <c r="A295" s="63" t="s">
        <v>467</v>
      </c>
      <c r="B295" s="65" t="s">
        <v>468</v>
      </c>
    </row>
    <row r="296" spans="1:2" ht="16.5">
      <c r="A296" s="63" t="s">
        <v>469</v>
      </c>
      <c r="B296" s="65" t="s">
        <v>470</v>
      </c>
    </row>
    <row r="297" spans="1:2" ht="16.5">
      <c r="A297" s="63" t="s">
        <v>471</v>
      </c>
      <c r="B297" s="65" t="s">
        <v>472</v>
      </c>
    </row>
    <row r="298" spans="1:2" ht="32.25" customHeight="1">
      <c r="A298" s="67" t="s">
        <v>473</v>
      </c>
      <c r="B298" s="68" t="s">
        <v>474</v>
      </c>
    </row>
    <row r="299" spans="1:2" ht="16.5">
      <c r="A299" s="69" t="s">
        <v>475</v>
      </c>
      <c r="B299" s="70" t="s">
        <v>476</v>
      </c>
    </row>
    <row r="300" spans="1:2" ht="16.5">
      <c r="A300" s="69" t="s">
        <v>477</v>
      </c>
      <c r="B300" s="70" t="s">
        <v>478</v>
      </c>
    </row>
    <row r="301" spans="1:2" ht="16.5">
      <c r="A301" s="69" t="s">
        <v>479</v>
      </c>
      <c r="B301" s="70" t="s">
        <v>480</v>
      </c>
    </row>
    <row r="302" spans="1:2" ht="16.5">
      <c r="A302" s="63" t="s">
        <v>481</v>
      </c>
      <c r="B302" s="65" t="s">
        <v>482</v>
      </c>
    </row>
    <row r="303" spans="1:2" ht="16.5">
      <c r="A303" s="63" t="s">
        <v>483</v>
      </c>
      <c r="B303" s="65" t="s">
        <v>484</v>
      </c>
    </row>
    <row r="304" spans="1:2" ht="16.5">
      <c r="A304" s="63" t="s">
        <v>485</v>
      </c>
      <c r="B304" s="65" t="s">
        <v>486</v>
      </c>
    </row>
    <row r="305" spans="1:2" ht="16.5">
      <c r="A305" s="63" t="s">
        <v>487</v>
      </c>
      <c r="B305" s="65" t="s">
        <v>488</v>
      </c>
    </row>
    <row r="306" spans="1:2" ht="16.5">
      <c r="A306" s="63" t="s">
        <v>489</v>
      </c>
      <c r="B306" s="65" t="s">
        <v>490</v>
      </c>
    </row>
    <row r="307" spans="1:2" ht="16.5">
      <c r="A307" s="63" t="s">
        <v>491</v>
      </c>
      <c r="B307" s="65" t="s">
        <v>492</v>
      </c>
    </row>
    <row r="308" spans="1:2" ht="16.5">
      <c r="A308" s="63" t="s">
        <v>493</v>
      </c>
      <c r="B308" s="70" t="s">
        <v>494</v>
      </c>
    </row>
    <row r="309" spans="1:2" ht="16.5">
      <c r="A309" s="63" t="s">
        <v>495</v>
      </c>
      <c r="B309" s="70" t="s">
        <v>496</v>
      </c>
    </row>
    <row r="310" spans="1:2" ht="16.5">
      <c r="A310" s="63" t="s">
        <v>497</v>
      </c>
      <c r="B310" s="70" t="s">
        <v>498</v>
      </c>
    </row>
    <row r="311" spans="1:2" ht="16.5">
      <c r="A311" s="63" t="s">
        <v>499</v>
      </c>
      <c r="B311" s="65" t="s">
        <v>500</v>
      </c>
    </row>
    <row r="312" spans="1:2" ht="16.5">
      <c r="A312" s="63" t="s">
        <v>501</v>
      </c>
      <c r="B312" s="65" t="s">
        <v>502</v>
      </c>
    </row>
    <row r="313" spans="1:2" ht="16.5">
      <c r="A313" s="63" t="s">
        <v>503</v>
      </c>
      <c r="B313" s="70" t="s">
        <v>504</v>
      </c>
    </row>
    <row r="314" spans="1:2" ht="16.5">
      <c r="A314" s="63" t="s">
        <v>505</v>
      </c>
      <c r="B314" s="65" t="s">
        <v>506</v>
      </c>
    </row>
    <row r="315" spans="1:2" ht="16.5">
      <c r="A315" s="63" t="s">
        <v>507</v>
      </c>
      <c r="B315" s="65" t="s">
        <v>508</v>
      </c>
    </row>
    <row r="316" spans="1:2" ht="16.5">
      <c r="A316" s="63" t="s">
        <v>509</v>
      </c>
      <c r="B316" s="65" t="s">
        <v>510</v>
      </c>
    </row>
    <row r="317" spans="1:2" ht="16.5">
      <c r="A317" s="63" t="s">
        <v>511</v>
      </c>
      <c r="B317" s="65" t="s">
        <v>512</v>
      </c>
    </row>
    <row r="318" spans="1:2" ht="16.5">
      <c r="A318" s="63" t="s">
        <v>513</v>
      </c>
      <c r="B318" s="65" t="s">
        <v>514</v>
      </c>
    </row>
    <row r="319" spans="1:2" ht="16.5">
      <c r="A319" s="63" t="s">
        <v>515</v>
      </c>
      <c r="B319" s="65" t="s">
        <v>516</v>
      </c>
    </row>
    <row r="320" spans="1:2" ht="16.5">
      <c r="A320" s="63" t="s">
        <v>517</v>
      </c>
      <c r="B320" s="65" t="s">
        <v>518</v>
      </c>
    </row>
    <row r="321" spans="1:2" ht="16.5">
      <c r="A321" s="71" t="s">
        <v>519</v>
      </c>
      <c r="B321" s="72" t="s">
        <v>520</v>
      </c>
    </row>
    <row r="322" spans="1:2" ht="16.5">
      <c r="A322" s="73" t="s">
        <v>521</v>
      </c>
      <c r="B322" s="74" t="s">
        <v>522</v>
      </c>
    </row>
    <row r="323" spans="1:2" ht="16.5">
      <c r="A323" s="73" t="s">
        <v>523</v>
      </c>
      <c r="B323" s="74" t="s">
        <v>524</v>
      </c>
    </row>
    <row r="324" spans="1:2" ht="16.5">
      <c r="A324" s="73" t="s">
        <v>525</v>
      </c>
      <c r="B324" s="74" t="s">
        <v>526</v>
      </c>
    </row>
    <row r="325" spans="1:2" ht="17.25" thickBot="1">
      <c r="A325" s="75" t="s">
        <v>527</v>
      </c>
      <c r="B325" s="76" t="s">
        <v>528</v>
      </c>
    </row>
    <row r="326" spans="1:256" ht="18">
      <c r="A326" s="77"/>
      <c r="B326" s="78" t="s">
        <v>529</v>
      </c>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79"/>
      <c r="AL326" s="79"/>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79"/>
      <c r="BU326" s="79"/>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 ht="18">
      <c r="A327" s="80"/>
      <c r="B327" s="81" t="s">
        <v>530</v>
      </c>
    </row>
    <row r="328" spans="1:2" ht="18">
      <c r="A328" s="80"/>
      <c r="B328" s="82" t="s">
        <v>531</v>
      </c>
    </row>
    <row r="329" spans="1:2" ht="18">
      <c r="A329" s="83" t="s">
        <v>532</v>
      </c>
      <c r="B329" s="84" t="s">
        <v>533</v>
      </c>
    </row>
    <row r="330" spans="1:2" ht="18">
      <c r="A330" s="83" t="s">
        <v>534</v>
      </c>
      <c r="B330" s="85" t="s">
        <v>535</v>
      </c>
    </row>
    <row r="331" spans="1:2" ht="18">
      <c r="A331" s="83" t="s">
        <v>536</v>
      </c>
      <c r="B331" s="86" t="s">
        <v>537</v>
      </c>
    </row>
    <row r="332" spans="1:2" ht="18">
      <c r="A332" s="83" t="s">
        <v>538</v>
      </c>
      <c r="B332" s="86" t="s">
        <v>539</v>
      </c>
    </row>
    <row r="333" spans="1:2" ht="18">
      <c r="A333" s="83" t="s">
        <v>540</v>
      </c>
      <c r="B333" s="86" t="s">
        <v>541</v>
      </c>
    </row>
    <row r="334" spans="1:2" ht="18">
      <c r="A334" s="83" t="s">
        <v>542</v>
      </c>
      <c r="B334" s="86" t="s">
        <v>543</v>
      </c>
    </row>
    <row r="335" spans="1:2" ht="18">
      <c r="A335" s="83" t="s">
        <v>544</v>
      </c>
      <c r="B335" s="86" t="s">
        <v>545</v>
      </c>
    </row>
    <row r="336" spans="1:2" ht="18">
      <c r="A336" s="83" t="s">
        <v>546</v>
      </c>
      <c r="B336" s="87" t="s">
        <v>547</v>
      </c>
    </row>
    <row r="337" spans="1:2" ht="18">
      <c r="A337" s="83" t="s">
        <v>548</v>
      </c>
      <c r="B337" s="87" t="s">
        <v>549</v>
      </c>
    </row>
    <row r="338" spans="1:2" ht="18">
      <c r="A338" s="83" t="s">
        <v>550</v>
      </c>
      <c r="B338" s="87" t="s">
        <v>551</v>
      </c>
    </row>
    <row r="339" spans="1:2" ht="18">
      <c r="A339" s="83" t="s">
        <v>552</v>
      </c>
      <c r="B339" s="87" t="s">
        <v>553</v>
      </c>
    </row>
    <row r="340" spans="1:2" ht="18">
      <c r="A340" s="83" t="s">
        <v>554</v>
      </c>
      <c r="B340" s="88" t="s">
        <v>555</v>
      </c>
    </row>
    <row r="341" spans="1:2" ht="18">
      <c r="A341" s="83" t="s">
        <v>556</v>
      </c>
      <c r="B341" s="88" t="s">
        <v>557</v>
      </c>
    </row>
    <row r="342" spans="1:2" ht="18">
      <c r="A342" s="83" t="s">
        <v>558</v>
      </c>
      <c r="B342" s="87" t="s">
        <v>559</v>
      </c>
    </row>
    <row r="343" spans="1:5" ht="18">
      <c r="A343" s="83" t="s">
        <v>560</v>
      </c>
      <c r="B343" s="87" t="s">
        <v>561</v>
      </c>
      <c r="C343" s="89" t="s">
        <v>562</v>
      </c>
      <c r="E343" s="90"/>
    </row>
    <row r="344" spans="1:5" ht="18">
      <c r="A344" s="83" t="s">
        <v>563</v>
      </c>
      <c r="B344" s="86" t="s">
        <v>564</v>
      </c>
      <c r="C344" s="89" t="s">
        <v>562</v>
      </c>
      <c r="E344" s="90"/>
    </row>
    <row r="345" spans="1:5" ht="18">
      <c r="A345" s="83" t="s">
        <v>565</v>
      </c>
      <c r="B345" s="87" t="s">
        <v>566</v>
      </c>
      <c r="C345" s="89" t="s">
        <v>562</v>
      </c>
      <c r="E345" s="90"/>
    </row>
    <row r="346" spans="1:5" ht="18">
      <c r="A346" s="83" t="s">
        <v>567</v>
      </c>
      <c r="B346" s="87" t="s">
        <v>568</v>
      </c>
      <c r="C346" s="89" t="s">
        <v>562</v>
      </c>
      <c r="E346" s="90"/>
    </row>
    <row r="347" spans="1:5" ht="18">
      <c r="A347" s="83" t="s">
        <v>569</v>
      </c>
      <c r="B347" s="87" t="s">
        <v>570</v>
      </c>
      <c r="C347" s="89" t="s">
        <v>562</v>
      </c>
      <c r="E347" s="90"/>
    </row>
    <row r="348" spans="1:5" ht="18">
      <c r="A348" s="83" t="s">
        <v>571</v>
      </c>
      <c r="B348" s="87" t="s">
        <v>572</v>
      </c>
      <c r="C348" s="89" t="s">
        <v>562</v>
      </c>
      <c r="E348" s="90"/>
    </row>
    <row r="349" spans="1:5" ht="18">
      <c r="A349" s="83" t="s">
        <v>573</v>
      </c>
      <c r="B349" s="87" t="s">
        <v>574</v>
      </c>
      <c r="C349" s="89" t="s">
        <v>562</v>
      </c>
      <c r="E349" s="90"/>
    </row>
    <row r="350" spans="1:5" ht="18">
      <c r="A350" s="83" t="s">
        <v>575</v>
      </c>
      <c r="B350" s="87" t="s">
        <v>576</v>
      </c>
      <c r="C350" s="89" t="s">
        <v>562</v>
      </c>
      <c r="E350" s="90"/>
    </row>
    <row r="351" spans="1:5" ht="18">
      <c r="A351" s="83" t="s">
        <v>577</v>
      </c>
      <c r="B351" s="87" t="s">
        <v>578</v>
      </c>
      <c r="C351" s="89" t="s">
        <v>562</v>
      </c>
      <c r="E351" s="90"/>
    </row>
    <row r="352" spans="1:5" ht="18">
      <c r="A352" s="83" t="s">
        <v>579</v>
      </c>
      <c r="B352" s="86" t="s">
        <v>580</v>
      </c>
      <c r="C352" s="89" t="s">
        <v>562</v>
      </c>
      <c r="E352" s="90"/>
    </row>
    <row r="353" spans="1:5" ht="18">
      <c r="A353" s="83" t="s">
        <v>581</v>
      </c>
      <c r="B353" s="87" t="s">
        <v>582</v>
      </c>
      <c r="C353" s="89" t="s">
        <v>562</v>
      </c>
      <c r="E353" s="90"/>
    </row>
    <row r="354" spans="1:5" ht="18">
      <c r="A354" s="83" t="s">
        <v>583</v>
      </c>
      <c r="B354" s="86" t="s">
        <v>584</v>
      </c>
      <c r="C354" s="89" t="s">
        <v>562</v>
      </c>
      <c r="E354" s="90"/>
    </row>
    <row r="355" spans="1:5" ht="18">
      <c r="A355" s="83" t="s">
        <v>585</v>
      </c>
      <c r="B355" s="86" t="s">
        <v>586</v>
      </c>
      <c r="C355" s="89" t="s">
        <v>562</v>
      </c>
      <c r="E355" s="90"/>
    </row>
    <row r="356" spans="1:5" ht="18">
      <c r="A356" s="83" t="s">
        <v>587</v>
      </c>
      <c r="B356" s="86" t="s">
        <v>588</v>
      </c>
      <c r="C356" s="89" t="s">
        <v>562</v>
      </c>
      <c r="E356" s="90"/>
    </row>
    <row r="357" spans="1:5" ht="18">
      <c r="A357" s="83" t="s">
        <v>589</v>
      </c>
      <c r="B357" s="86" t="s">
        <v>590</v>
      </c>
      <c r="C357" s="89" t="s">
        <v>562</v>
      </c>
      <c r="E357" s="90"/>
    </row>
    <row r="358" spans="1:5" ht="18">
      <c r="A358" s="83" t="s">
        <v>591</v>
      </c>
      <c r="B358" s="86" t="s">
        <v>592</v>
      </c>
      <c r="C358" s="89" t="s">
        <v>562</v>
      </c>
      <c r="E358" s="90"/>
    </row>
    <row r="359" spans="1:5" ht="18">
      <c r="A359" s="83" t="s">
        <v>593</v>
      </c>
      <c r="B359" s="86" t="s">
        <v>594</v>
      </c>
      <c r="C359" s="89" t="s">
        <v>562</v>
      </c>
      <c r="E359" s="90"/>
    </row>
    <row r="360" spans="1:5" ht="18">
      <c r="A360" s="83" t="s">
        <v>595</v>
      </c>
      <c r="B360" s="86" t="s">
        <v>596</v>
      </c>
      <c r="C360" s="89" t="s">
        <v>562</v>
      </c>
      <c r="E360" s="90"/>
    </row>
    <row r="361" spans="1:5" ht="18">
      <c r="A361" s="83" t="s">
        <v>597</v>
      </c>
      <c r="B361" s="86" t="s">
        <v>598</v>
      </c>
      <c r="C361" s="89" t="s">
        <v>562</v>
      </c>
      <c r="E361" s="90"/>
    </row>
    <row r="362" spans="1:5" ht="31.5">
      <c r="A362" s="83" t="s">
        <v>599</v>
      </c>
      <c r="B362" s="91" t="s">
        <v>600</v>
      </c>
      <c r="C362" s="89" t="s">
        <v>562</v>
      </c>
      <c r="E362" s="90"/>
    </row>
    <row r="363" spans="1:5" ht="18">
      <c r="A363" s="83" t="s">
        <v>601</v>
      </c>
      <c r="B363" s="92" t="s">
        <v>602</v>
      </c>
      <c r="C363" s="89" t="s">
        <v>562</v>
      </c>
      <c r="E363" s="90"/>
    </row>
    <row r="364" spans="1:5" ht="18">
      <c r="A364" s="93" t="s">
        <v>603</v>
      </c>
      <c r="B364" s="94" t="s">
        <v>604</v>
      </c>
      <c r="C364" s="89" t="s">
        <v>562</v>
      </c>
      <c r="E364" s="90"/>
    </row>
    <row r="365" spans="1:5" ht="18">
      <c r="A365" s="80" t="s">
        <v>562</v>
      </c>
      <c r="B365" s="95" t="s">
        <v>605</v>
      </c>
      <c r="C365" s="89" t="s">
        <v>562</v>
      </c>
      <c r="E365" s="90"/>
    </row>
    <row r="366" spans="1:5" ht="18">
      <c r="A366" s="96" t="s">
        <v>606</v>
      </c>
      <c r="B366" s="97" t="s">
        <v>607</v>
      </c>
      <c r="C366" s="89" t="s">
        <v>562</v>
      </c>
      <c r="E366" s="90"/>
    </row>
    <row r="367" spans="1:5" ht="18">
      <c r="A367" s="83" t="s">
        <v>608</v>
      </c>
      <c r="B367" s="70" t="s">
        <v>609</v>
      </c>
      <c r="C367" s="89" t="s">
        <v>562</v>
      </c>
      <c r="E367" s="90"/>
    </row>
    <row r="368" spans="1:5" ht="18">
      <c r="A368" s="98" t="s">
        <v>610</v>
      </c>
      <c r="B368" s="99" t="s">
        <v>611</v>
      </c>
      <c r="C368" s="89" t="s">
        <v>562</v>
      </c>
      <c r="E368" s="90"/>
    </row>
    <row r="369" spans="1:5" ht="18">
      <c r="A369" s="100" t="s">
        <v>562</v>
      </c>
      <c r="B369" s="101" t="s">
        <v>612</v>
      </c>
      <c r="C369" s="89" t="s">
        <v>562</v>
      </c>
      <c r="E369" s="90"/>
    </row>
    <row r="370" spans="1:5" ht="16.5">
      <c r="A370" s="63" t="s">
        <v>507</v>
      </c>
      <c r="B370" s="65" t="s">
        <v>508</v>
      </c>
      <c r="C370" s="89" t="s">
        <v>562</v>
      </c>
      <c r="E370" s="90"/>
    </row>
    <row r="371" spans="1:5" ht="16.5">
      <c r="A371" s="63" t="s">
        <v>509</v>
      </c>
      <c r="B371" s="65" t="s">
        <v>510</v>
      </c>
      <c r="C371" s="89" t="s">
        <v>562</v>
      </c>
      <c r="E371" s="90"/>
    </row>
    <row r="372" spans="1:5" ht="16.5">
      <c r="A372" s="102" t="s">
        <v>511</v>
      </c>
      <c r="B372" s="103" t="s">
        <v>512</v>
      </c>
      <c r="C372" s="89" t="s">
        <v>562</v>
      </c>
      <c r="E372" s="90"/>
    </row>
    <row r="373" spans="1:5" ht="18">
      <c r="A373" s="80" t="s">
        <v>562</v>
      </c>
      <c r="B373" s="101" t="s">
        <v>613</v>
      </c>
      <c r="C373" s="89" t="s">
        <v>562</v>
      </c>
      <c r="E373" s="90"/>
    </row>
    <row r="374" spans="1:5" ht="18">
      <c r="A374" s="96" t="s">
        <v>614</v>
      </c>
      <c r="B374" s="97" t="s">
        <v>615</v>
      </c>
      <c r="C374" s="89" t="s">
        <v>562</v>
      </c>
      <c r="E374" s="90"/>
    </row>
    <row r="375" spans="1:5" ht="18">
      <c r="A375" s="96" t="s">
        <v>616</v>
      </c>
      <c r="B375" s="97" t="s">
        <v>617</v>
      </c>
      <c r="C375" s="89" t="s">
        <v>562</v>
      </c>
      <c r="E375" s="90"/>
    </row>
    <row r="376" spans="1:5" ht="18">
      <c r="A376" s="96" t="s">
        <v>618</v>
      </c>
      <c r="B376" s="97" t="s">
        <v>619</v>
      </c>
      <c r="C376" s="89" t="s">
        <v>562</v>
      </c>
      <c r="E376" s="90"/>
    </row>
    <row r="377" spans="1:5" ht="18.75" thickBot="1">
      <c r="A377" s="104" t="s">
        <v>620</v>
      </c>
      <c r="B377" s="105" t="s">
        <v>621</v>
      </c>
      <c r="C377" s="89" t="s">
        <v>562</v>
      </c>
      <c r="E377" s="90"/>
    </row>
    <row r="378" spans="1:5" ht="17.25" thickBot="1">
      <c r="A378" s="106" t="s">
        <v>622</v>
      </c>
      <c r="B378" s="105" t="s">
        <v>623</v>
      </c>
      <c r="C378" s="89" t="s">
        <v>562</v>
      </c>
      <c r="E378" s="90"/>
    </row>
    <row r="379" spans="1:5" ht="16.5">
      <c r="A379" s="106" t="s">
        <v>624</v>
      </c>
      <c r="B379" s="107" t="s">
        <v>625</v>
      </c>
      <c r="C379" s="89" t="s">
        <v>562</v>
      </c>
      <c r="E379" s="90"/>
    </row>
    <row r="380" spans="1:5" ht="16.5">
      <c r="A380" s="63" t="s">
        <v>626</v>
      </c>
      <c r="B380" s="65" t="s">
        <v>627</v>
      </c>
      <c r="C380" s="89" t="s">
        <v>562</v>
      </c>
      <c r="E380" s="90"/>
    </row>
    <row r="381" spans="1:5" ht="18.75" thickBot="1">
      <c r="A381" s="108" t="s">
        <v>628</v>
      </c>
      <c r="B381" s="109" t="s">
        <v>629</v>
      </c>
      <c r="C381" s="89" t="s">
        <v>562</v>
      </c>
      <c r="E381" s="90"/>
    </row>
    <row r="382" spans="1:5" ht="16.5">
      <c r="A382" s="61" t="s">
        <v>630</v>
      </c>
      <c r="B382" s="110" t="s">
        <v>631</v>
      </c>
      <c r="C382" s="89" t="s">
        <v>562</v>
      </c>
      <c r="E382" s="90"/>
    </row>
    <row r="383" spans="1:5" ht="16.5">
      <c r="A383" s="111" t="s">
        <v>632</v>
      </c>
      <c r="B383" s="65" t="s">
        <v>633</v>
      </c>
      <c r="C383" s="89" t="s">
        <v>562</v>
      </c>
      <c r="E383" s="90"/>
    </row>
    <row r="384" spans="1:5" ht="16.5">
      <c r="A384" s="63" t="s">
        <v>634</v>
      </c>
      <c r="B384" s="112" t="s">
        <v>635</v>
      </c>
      <c r="C384" s="89" t="s">
        <v>562</v>
      </c>
      <c r="E384" s="90"/>
    </row>
    <row r="385" spans="1:5" ht="17.25" thickBot="1">
      <c r="A385" s="75" t="s">
        <v>636</v>
      </c>
      <c r="B385" s="113" t="s">
        <v>637</v>
      </c>
      <c r="C385" s="89" t="s">
        <v>562</v>
      </c>
      <c r="E385" s="90"/>
    </row>
    <row r="386" spans="1:5" ht="18">
      <c r="A386" s="131">
        <v>5101</v>
      </c>
      <c r="B386" s="114" t="s">
        <v>638</v>
      </c>
      <c r="C386" s="89" t="s">
        <v>562</v>
      </c>
      <c r="E386" s="90"/>
    </row>
    <row r="387" spans="1:5" ht="18">
      <c r="A387" s="131">
        <v>5102</v>
      </c>
      <c r="B387" s="115" t="s">
        <v>639</v>
      </c>
      <c r="C387" s="89" t="s">
        <v>562</v>
      </c>
      <c r="E387" s="90"/>
    </row>
    <row r="388" spans="1:5" ht="18">
      <c r="A388" s="131">
        <v>5103</v>
      </c>
      <c r="B388" s="116" t="s">
        <v>640</v>
      </c>
      <c r="C388" s="89" t="s">
        <v>562</v>
      </c>
      <c r="E388" s="90"/>
    </row>
    <row r="389" spans="1:5" ht="18">
      <c r="A389" s="131">
        <v>5104</v>
      </c>
      <c r="B389" s="115" t="s">
        <v>641</v>
      </c>
      <c r="C389" s="89" t="s">
        <v>562</v>
      </c>
      <c r="E389" s="90"/>
    </row>
    <row r="390" spans="1:5" ht="18">
      <c r="A390" s="131">
        <v>5105</v>
      </c>
      <c r="B390" s="115" t="s">
        <v>642</v>
      </c>
      <c r="C390" s="89" t="s">
        <v>562</v>
      </c>
      <c r="E390" s="90"/>
    </row>
    <row r="391" spans="1:5" ht="18">
      <c r="A391" s="131">
        <v>5106</v>
      </c>
      <c r="B391" s="117" t="s">
        <v>643</v>
      </c>
      <c r="C391" s="89" t="s">
        <v>562</v>
      </c>
      <c r="E391" s="90"/>
    </row>
    <row r="392" spans="1:5" ht="18">
      <c r="A392" s="131">
        <v>5107</v>
      </c>
      <c r="B392" s="117" t="s">
        <v>644</v>
      </c>
      <c r="C392" s="89" t="s">
        <v>562</v>
      </c>
      <c r="E392" s="90"/>
    </row>
    <row r="393" spans="1:5" ht="18">
      <c r="A393" s="131">
        <v>5108</v>
      </c>
      <c r="B393" s="117" t="s">
        <v>645</v>
      </c>
      <c r="C393" s="89" t="s">
        <v>562</v>
      </c>
      <c r="E393" s="90"/>
    </row>
    <row r="394" spans="1:5" ht="18">
      <c r="A394" s="131">
        <v>5109</v>
      </c>
      <c r="B394" s="117" t="s">
        <v>646</v>
      </c>
      <c r="C394" s="89" t="s">
        <v>562</v>
      </c>
      <c r="E394" s="90"/>
    </row>
    <row r="395" spans="1:5" ht="18">
      <c r="A395" s="131">
        <v>5110</v>
      </c>
      <c r="B395" s="117" t="s">
        <v>647</v>
      </c>
      <c r="C395" s="89" t="s">
        <v>562</v>
      </c>
      <c r="E395" s="90"/>
    </row>
    <row r="396" spans="1:5" ht="18">
      <c r="A396" s="131">
        <v>5111</v>
      </c>
      <c r="B396" s="115" t="s">
        <v>648</v>
      </c>
      <c r="C396" s="89" t="s">
        <v>562</v>
      </c>
      <c r="E396" s="90"/>
    </row>
    <row r="397" spans="1:5" ht="18">
      <c r="A397" s="131">
        <v>5112</v>
      </c>
      <c r="B397" s="115" t="s">
        <v>649</v>
      </c>
      <c r="C397" s="89" t="s">
        <v>562</v>
      </c>
      <c r="E397" s="90"/>
    </row>
    <row r="398" spans="1:5" ht="18">
      <c r="A398" s="131">
        <v>5113</v>
      </c>
      <c r="B398" s="115" t="s">
        <v>650</v>
      </c>
      <c r="C398" s="89" t="s">
        <v>562</v>
      </c>
      <c r="E398" s="90"/>
    </row>
    <row r="399" spans="1:5" ht="18.75" thickBot="1">
      <c r="A399" s="131">
        <v>5114</v>
      </c>
      <c r="B399" s="118" t="s">
        <v>651</v>
      </c>
      <c r="C399" s="89" t="s">
        <v>562</v>
      </c>
      <c r="E399" s="90"/>
    </row>
    <row r="400" spans="1:5" ht="18">
      <c r="A400" s="131">
        <v>5201</v>
      </c>
      <c r="B400" s="114" t="s">
        <v>652</v>
      </c>
      <c r="C400" s="89" t="s">
        <v>562</v>
      </c>
      <c r="E400" s="90"/>
    </row>
    <row r="401" spans="1:5" ht="18">
      <c r="A401" s="131">
        <v>5202</v>
      </c>
      <c r="B401" s="116" t="s">
        <v>653</v>
      </c>
      <c r="C401" s="89" t="s">
        <v>562</v>
      </c>
      <c r="E401" s="90"/>
    </row>
    <row r="402" spans="1:5" ht="18">
      <c r="A402" s="131">
        <v>5203</v>
      </c>
      <c r="B402" s="115" t="s">
        <v>654</v>
      </c>
      <c r="C402" s="89" t="s">
        <v>562</v>
      </c>
      <c r="E402" s="90"/>
    </row>
    <row r="403" spans="1:5" ht="18">
      <c r="A403" s="131">
        <v>5204</v>
      </c>
      <c r="B403" s="115" t="s">
        <v>655</v>
      </c>
      <c r="C403" s="89" t="s">
        <v>562</v>
      </c>
      <c r="E403" s="90"/>
    </row>
    <row r="404" spans="1:5" ht="18">
      <c r="A404" s="131">
        <v>5205</v>
      </c>
      <c r="B404" s="115" t="s">
        <v>656</v>
      </c>
      <c r="C404" s="89" t="s">
        <v>562</v>
      </c>
      <c r="E404" s="90"/>
    </row>
    <row r="405" spans="1:5" ht="18">
      <c r="A405" s="131">
        <v>5206</v>
      </c>
      <c r="B405" s="115" t="s">
        <v>657</v>
      </c>
      <c r="C405" s="89" t="s">
        <v>562</v>
      </c>
      <c r="E405" s="90"/>
    </row>
    <row r="406" spans="1:5" ht="18">
      <c r="A406" s="131">
        <v>5207</v>
      </c>
      <c r="B406" s="115" t="s">
        <v>658</v>
      </c>
      <c r="C406" s="89" t="s">
        <v>562</v>
      </c>
      <c r="E406" s="90"/>
    </row>
    <row r="407" spans="1:5" ht="18">
      <c r="A407" s="131">
        <v>5208</v>
      </c>
      <c r="B407" s="115" t="s">
        <v>659</v>
      </c>
      <c r="C407" s="89" t="s">
        <v>562</v>
      </c>
      <c r="E407" s="90"/>
    </row>
    <row r="408" spans="1:5" ht="18">
      <c r="A408" s="131">
        <v>5209</v>
      </c>
      <c r="B408" s="115" t="s">
        <v>660</v>
      </c>
      <c r="C408" s="89" t="s">
        <v>562</v>
      </c>
      <c r="E408" s="90"/>
    </row>
    <row r="409" spans="1:5" ht="18">
      <c r="A409" s="131">
        <v>5210</v>
      </c>
      <c r="B409" s="115" t="s">
        <v>661</v>
      </c>
      <c r="C409" s="89" t="s">
        <v>562</v>
      </c>
      <c r="E409" s="90"/>
    </row>
    <row r="410" spans="1:5" ht="18">
      <c r="A410" s="131">
        <v>5211</v>
      </c>
      <c r="B410" s="115" t="s">
        <v>662</v>
      </c>
      <c r="C410" s="89" t="s">
        <v>562</v>
      </c>
      <c r="E410" s="90"/>
    </row>
    <row r="411" spans="1:5" ht="18">
      <c r="A411" s="131">
        <v>5212</v>
      </c>
      <c r="B411" s="115" t="s">
        <v>663</v>
      </c>
      <c r="C411" s="89" t="s">
        <v>562</v>
      </c>
      <c r="E411" s="90"/>
    </row>
    <row r="412" spans="1:5" ht="18.75" thickBot="1">
      <c r="A412" s="131">
        <v>5213</v>
      </c>
      <c r="B412" s="118" t="s">
        <v>664</v>
      </c>
      <c r="C412" s="89" t="s">
        <v>562</v>
      </c>
      <c r="E412" s="90"/>
    </row>
    <row r="413" spans="1:5" ht="18">
      <c r="A413" s="131">
        <v>5301</v>
      </c>
      <c r="B413" s="114" t="s">
        <v>665</v>
      </c>
      <c r="C413" s="89" t="s">
        <v>562</v>
      </c>
      <c r="E413" s="90"/>
    </row>
    <row r="414" spans="1:5" ht="18">
      <c r="A414" s="131">
        <v>5302</v>
      </c>
      <c r="B414" s="115" t="s">
        <v>666</v>
      </c>
      <c r="C414" s="89" t="s">
        <v>562</v>
      </c>
      <c r="E414" s="90"/>
    </row>
    <row r="415" spans="1:5" ht="18">
      <c r="A415" s="131">
        <v>5303</v>
      </c>
      <c r="B415" s="115" t="s">
        <v>667</v>
      </c>
      <c r="C415" s="89" t="s">
        <v>562</v>
      </c>
      <c r="E415" s="90"/>
    </row>
    <row r="416" spans="1:5" ht="18">
      <c r="A416" s="131">
        <v>5304</v>
      </c>
      <c r="B416" s="115" t="s">
        <v>668</v>
      </c>
      <c r="C416" s="89" t="s">
        <v>562</v>
      </c>
      <c r="E416" s="90"/>
    </row>
    <row r="417" spans="1:5" ht="18">
      <c r="A417" s="131">
        <v>5305</v>
      </c>
      <c r="B417" s="116" t="s">
        <v>669</v>
      </c>
      <c r="C417" s="89" t="s">
        <v>562</v>
      </c>
      <c r="E417" s="90"/>
    </row>
    <row r="418" spans="1:5" ht="18">
      <c r="A418" s="131">
        <v>5306</v>
      </c>
      <c r="B418" s="115" t="s">
        <v>670</v>
      </c>
      <c r="C418" s="89" t="s">
        <v>562</v>
      </c>
      <c r="E418" s="90"/>
    </row>
    <row r="419" spans="1:5" ht="18">
      <c r="A419" s="131">
        <v>5307</v>
      </c>
      <c r="B419" s="115" t="s">
        <v>671</v>
      </c>
      <c r="C419" s="89" t="s">
        <v>562</v>
      </c>
      <c r="E419" s="90"/>
    </row>
    <row r="420" spans="1:5" ht="18">
      <c r="A420" s="131">
        <v>5308</v>
      </c>
      <c r="B420" s="115" t="s">
        <v>672</v>
      </c>
      <c r="C420" s="89" t="s">
        <v>562</v>
      </c>
      <c r="E420" s="90"/>
    </row>
    <row r="421" spans="1:5" ht="18">
      <c r="A421" s="131">
        <v>5309</v>
      </c>
      <c r="B421" s="115" t="s">
        <v>673</v>
      </c>
      <c r="C421" s="89" t="s">
        <v>562</v>
      </c>
      <c r="E421" s="90"/>
    </row>
    <row r="422" spans="1:5" ht="18">
      <c r="A422" s="131">
        <v>5310</v>
      </c>
      <c r="B422" s="115" t="s">
        <v>674</v>
      </c>
      <c r="C422" s="89" t="s">
        <v>562</v>
      </c>
      <c r="E422" s="90"/>
    </row>
    <row r="423" spans="1:5" ht="18">
      <c r="A423" s="131">
        <v>5311</v>
      </c>
      <c r="B423" s="115" t="s">
        <v>675</v>
      </c>
      <c r="C423" s="89" t="s">
        <v>562</v>
      </c>
      <c r="E423" s="90"/>
    </row>
    <row r="424" spans="1:5" ht="18.75" thickBot="1">
      <c r="A424" s="131">
        <v>5312</v>
      </c>
      <c r="B424" s="118" t="s">
        <v>676</v>
      </c>
      <c r="C424" s="89" t="s">
        <v>562</v>
      </c>
      <c r="E424" s="90"/>
    </row>
    <row r="425" spans="1:5" ht="18">
      <c r="A425" s="131">
        <v>5401</v>
      </c>
      <c r="B425" s="119" t="s">
        <v>677</v>
      </c>
      <c r="C425" s="89" t="s">
        <v>562</v>
      </c>
      <c r="E425" s="90"/>
    </row>
    <row r="426" spans="1:5" ht="18">
      <c r="A426" s="131">
        <v>5402</v>
      </c>
      <c r="B426" s="115" t="s">
        <v>678</v>
      </c>
      <c r="C426" s="89" t="s">
        <v>562</v>
      </c>
      <c r="E426" s="90"/>
    </row>
    <row r="427" spans="1:5" ht="18">
      <c r="A427" s="131">
        <v>5403</v>
      </c>
      <c r="B427" s="115" t="s">
        <v>679</v>
      </c>
      <c r="C427" s="89" t="s">
        <v>562</v>
      </c>
      <c r="E427" s="90"/>
    </row>
    <row r="428" spans="1:5" ht="18">
      <c r="A428" s="131">
        <v>5404</v>
      </c>
      <c r="B428" s="115" t="s">
        <v>680</v>
      </c>
      <c r="C428" s="89" t="s">
        <v>562</v>
      </c>
      <c r="E428" s="90"/>
    </row>
    <row r="429" spans="1:5" ht="18">
      <c r="A429" s="131">
        <v>5405</v>
      </c>
      <c r="B429" s="115" t="s">
        <v>681</v>
      </c>
      <c r="C429" s="89" t="s">
        <v>562</v>
      </c>
      <c r="E429" s="90"/>
    </row>
    <row r="430" spans="1:5" ht="18">
      <c r="A430" s="131">
        <v>5406</v>
      </c>
      <c r="B430" s="115" t="s">
        <v>682</v>
      </c>
      <c r="C430" s="89" t="s">
        <v>562</v>
      </c>
      <c r="E430" s="90"/>
    </row>
    <row r="431" spans="1:5" ht="18">
      <c r="A431" s="131">
        <v>5407</v>
      </c>
      <c r="B431" s="115" t="s">
        <v>683</v>
      </c>
      <c r="C431" s="89" t="s">
        <v>562</v>
      </c>
      <c r="E431" s="90"/>
    </row>
    <row r="432" spans="1:5" ht="18">
      <c r="A432" s="131">
        <v>5408</v>
      </c>
      <c r="B432" s="115" t="s">
        <v>684</v>
      </c>
      <c r="C432" s="89" t="s">
        <v>562</v>
      </c>
      <c r="E432" s="90"/>
    </row>
    <row r="433" spans="1:5" ht="18">
      <c r="A433" s="131">
        <v>5409</v>
      </c>
      <c r="B433" s="115" t="s">
        <v>685</v>
      </c>
      <c r="C433" s="89" t="s">
        <v>562</v>
      </c>
      <c r="E433" s="90"/>
    </row>
    <row r="434" spans="1:5" ht="18.75" thickBot="1">
      <c r="A434" s="131">
        <v>5410</v>
      </c>
      <c r="B434" s="118" t="s">
        <v>686</v>
      </c>
      <c r="C434" s="89" t="s">
        <v>562</v>
      </c>
      <c r="E434" s="90"/>
    </row>
    <row r="435" spans="1:5" ht="18">
      <c r="A435" s="131">
        <v>5501</v>
      </c>
      <c r="B435" s="114" t="s">
        <v>687</v>
      </c>
      <c r="C435" s="89" t="s">
        <v>562</v>
      </c>
      <c r="E435" s="90"/>
    </row>
    <row r="436" spans="1:5" ht="18">
      <c r="A436" s="131">
        <v>5502</v>
      </c>
      <c r="B436" s="115" t="s">
        <v>688</v>
      </c>
      <c r="C436" s="89" t="s">
        <v>562</v>
      </c>
      <c r="E436" s="90"/>
    </row>
    <row r="437" spans="1:5" ht="18">
      <c r="A437" s="131">
        <v>5503</v>
      </c>
      <c r="B437" s="115" t="s">
        <v>689</v>
      </c>
      <c r="C437" s="89" t="s">
        <v>562</v>
      </c>
      <c r="E437" s="90"/>
    </row>
    <row r="438" spans="1:5" ht="18">
      <c r="A438" s="131">
        <v>5504</v>
      </c>
      <c r="B438" s="116" t="s">
        <v>690</v>
      </c>
      <c r="C438" s="89" t="s">
        <v>562</v>
      </c>
      <c r="E438" s="90"/>
    </row>
    <row r="439" spans="1:5" ht="18">
      <c r="A439" s="131">
        <v>5505</v>
      </c>
      <c r="B439" s="115" t="s">
        <v>691</v>
      </c>
      <c r="C439" s="89" t="s">
        <v>562</v>
      </c>
      <c r="E439" s="90"/>
    </row>
    <row r="440" spans="1:5" ht="18">
      <c r="A440" s="131">
        <v>5506</v>
      </c>
      <c r="B440" s="115" t="s">
        <v>692</v>
      </c>
      <c r="C440" s="89" t="s">
        <v>562</v>
      </c>
      <c r="E440" s="90"/>
    </row>
    <row r="441" spans="1:5" ht="18">
      <c r="A441" s="131">
        <v>5507</v>
      </c>
      <c r="B441" s="115" t="s">
        <v>693</v>
      </c>
      <c r="C441" s="89" t="s">
        <v>562</v>
      </c>
      <c r="E441" s="90"/>
    </row>
    <row r="442" spans="1:5" ht="18">
      <c r="A442" s="131">
        <v>5508</v>
      </c>
      <c r="B442" s="115" t="s">
        <v>694</v>
      </c>
      <c r="C442" s="89" t="s">
        <v>562</v>
      </c>
      <c r="E442" s="90"/>
    </row>
    <row r="443" spans="1:5" ht="18">
      <c r="A443" s="131">
        <v>5509</v>
      </c>
      <c r="B443" s="115" t="s">
        <v>695</v>
      </c>
      <c r="C443" s="89" t="s">
        <v>562</v>
      </c>
      <c r="E443" s="90"/>
    </row>
    <row r="444" spans="1:5" ht="18">
      <c r="A444" s="131">
        <v>5510</v>
      </c>
      <c r="B444" s="115" t="s">
        <v>696</v>
      </c>
      <c r="C444" s="89" t="s">
        <v>562</v>
      </c>
      <c r="E444" s="90"/>
    </row>
    <row r="445" spans="1:5" ht="18.75" thickBot="1">
      <c r="A445" s="131">
        <v>5511</v>
      </c>
      <c r="B445" s="118" t="s">
        <v>697</v>
      </c>
      <c r="C445" s="89" t="s">
        <v>562</v>
      </c>
      <c r="E445" s="90"/>
    </row>
    <row r="446" spans="1:5" ht="18">
      <c r="A446" s="131">
        <v>5601</v>
      </c>
      <c r="B446" s="114" t="s">
        <v>698</v>
      </c>
      <c r="C446" s="89" t="s">
        <v>562</v>
      </c>
      <c r="E446" s="90"/>
    </row>
    <row r="447" spans="1:5" ht="18">
      <c r="A447" s="131">
        <v>5602</v>
      </c>
      <c r="B447" s="115" t="s">
        <v>699</v>
      </c>
      <c r="C447" s="89" t="s">
        <v>562</v>
      </c>
      <c r="E447" s="90"/>
    </row>
    <row r="448" spans="1:5" ht="18">
      <c r="A448" s="131">
        <v>5603</v>
      </c>
      <c r="B448" s="116" t="s">
        <v>700</v>
      </c>
      <c r="C448" s="89" t="s">
        <v>562</v>
      </c>
      <c r="E448" s="90"/>
    </row>
    <row r="449" spans="1:5" ht="18">
      <c r="A449" s="131">
        <v>5605</v>
      </c>
      <c r="B449" s="115" t="s">
        <v>701</v>
      </c>
      <c r="C449" s="89" t="s">
        <v>562</v>
      </c>
      <c r="E449" s="90"/>
    </row>
    <row r="450" spans="1:5" ht="18">
      <c r="A450" s="131">
        <v>5606</v>
      </c>
      <c r="B450" s="115" t="s">
        <v>702</v>
      </c>
      <c r="C450" s="89" t="s">
        <v>562</v>
      </c>
      <c r="E450" s="90"/>
    </row>
    <row r="451" spans="1:5" ht="18">
      <c r="A451" s="131">
        <v>5607</v>
      </c>
      <c r="B451" s="115" t="s">
        <v>703</v>
      </c>
      <c r="C451" s="89" t="s">
        <v>562</v>
      </c>
      <c r="E451" s="90"/>
    </row>
    <row r="452" spans="1:5" ht="18">
      <c r="A452" s="131">
        <v>5608</v>
      </c>
      <c r="B452" s="115" t="s">
        <v>704</v>
      </c>
      <c r="C452" s="89" t="s">
        <v>562</v>
      </c>
      <c r="E452" s="90"/>
    </row>
    <row r="453" spans="1:5" ht="18">
      <c r="A453" s="131">
        <v>5609</v>
      </c>
      <c r="B453" s="115" t="s">
        <v>705</v>
      </c>
      <c r="C453" s="89" t="s">
        <v>562</v>
      </c>
      <c r="E453" s="90"/>
    </row>
    <row r="454" spans="1:5" ht="18">
      <c r="A454" s="131">
        <v>5610</v>
      </c>
      <c r="B454" s="115" t="s">
        <v>706</v>
      </c>
      <c r="C454" s="89" t="s">
        <v>562</v>
      </c>
      <c r="E454" s="90"/>
    </row>
    <row r="455" spans="1:5" ht="18.75" thickBot="1">
      <c r="A455" s="131">
        <v>5611</v>
      </c>
      <c r="B455" s="118" t="s">
        <v>707</v>
      </c>
      <c r="C455" s="89" t="s">
        <v>562</v>
      </c>
      <c r="E455" s="90"/>
    </row>
    <row r="456" spans="1:5" ht="18">
      <c r="A456" s="131">
        <v>5701</v>
      </c>
      <c r="B456" s="119" t="s">
        <v>708</v>
      </c>
      <c r="C456" s="89" t="s">
        <v>562</v>
      </c>
      <c r="E456" s="90"/>
    </row>
    <row r="457" spans="1:5" ht="18">
      <c r="A457" s="131">
        <v>5702</v>
      </c>
      <c r="B457" s="115" t="s">
        <v>709</v>
      </c>
      <c r="C457" s="89" t="s">
        <v>562</v>
      </c>
      <c r="E457" s="90"/>
    </row>
    <row r="458" spans="1:5" ht="18">
      <c r="A458" s="131">
        <v>5703</v>
      </c>
      <c r="B458" s="115" t="s">
        <v>710</v>
      </c>
      <c r="C458" s="89" t="s">
        <v>562</v>
      </c>
      <c r="E458" s="90"/>
    </row>
    <row r="459" spans="1:5" ht="18.75" thickBot="1">
      <c r="A459" s="131">
        <v>5704</v>
      </c>
      <c r="B459" s="118" t="s">
        <v>711</v>
      </c>
      <c r="C459" s="89" t="s">
        <v>562</v>
      </c>
      <c r="E459" s="90"/>
    </row>
    <row r="460" spans="1:5" ht="18">
      <c r="A460" s="131">
        <v>5801</v>
      </c>
      <c r="B460" s="114" t="s">
        <v>712</v>
      </c>
      <c r="C460" s="89" t="s">
        <v>562</v>
      </c>
      <c r="E460" s="90"/>
    </row>
    <row r="461" spans="1:5" ht="18">
      <c r="A461" s="131">
        <v>5802</v>
      </c>
      <c r="B461" s="115" t="s">
        <v>713</v>
      </c>
      <c r="C461" s="89" t="s">
        <v>562</v>
      </c>
      <c r="E461" s="90"/>
    </row>
    <row r="462" spans="1:5" ht="18">
      <c r="A462" s="131">
        <v>5803</v>
      </c>
      <c r="B462" s="116" t="s">
        <v>714</v>
      </c>
      <c r="C462" s="89" t="s">
        <v>562</v>
      </c>
      <c r="E462" s="90"/>
    </row>
    <row r="463" spans="1:5" ht="18">
      <c r="A463" s="131">
        <v>5804</v>
      </c>
      <c r="B463" s="115" t="s">
        <v>715</v>
      </c>
      <c r="C463" s="89" t="s">
        <v>562</v>
      </c>
      <c r="E463" s="90"/>
    </row>
    <row r="464" spans="1:5" ht="18">
      <c r="A464" s="131">
        <v>5805</v>
      </c>
      <c r="B464" s="115" t="s">
        <v>716</v>
      </c>
      <c r="C464" s="89" t="s">
        <v>562</v>
      </c>
      <c r="E464" s="90"/>
    </row>
    <row r="465" spans="1:5" ht="18">
      <c r="A465" s="131">
        <v>5806</v>
      </c>
      <c r="B465" s="115" t="s">
        <v>717</v>
      </c>
      <c r="C465" s="89" t="s">
        <v>562</v>
      </c>
      <c r="E465" s="90"/>
    </row>
    <row r="466" spans="1:5" ht="18">
      <c r="A466" s="131">
        <v>5807</v>
      </c>
      <c r="B466" s="115" t="s">
        <v>718</v>
      </c>
      <c r="C466" s="89" t="s">
        <v>562</v>
      </c>
      <c r="E466" s="90"/>
    </row>
    <row r="467" spans="1:5" ht="18.75" thickBot="1">
      <c r="A467" s="131">
        <v>5808</v>
      </c>
      <c r="B467" s="118" t="s">
        <v>719</v>
      </c>
      <c r="C467" s="89" t="s">
        <v>562</v>
      </c>
      <c r="E467" s="90"/>
    </row>
    <row r="468" spans="1:5" ht="18">
      <c r="A468" s="131">
        <v>5901</v>
      </c>
      <c r="B468" s="114" t="s">
        <v>720</v>
      </c>
      <c r="C468" s="89" t="s">
        <v>562</v>
      </c>
      <c r="E468" s="90"/>
    </row>
    <row r="469" spans="1:5" ht="18">
      <c r="A469" s="131">
        <v>5902</v>
      </c>
      <c r="B469" s="115" t="s">
        <v>721</v>
      </c>
      <c r="C469" s="89" t="s">
        <v>562</v>
      </c>
      <c r="E469" s="90"/>
    </row>
    <row r="470" spans="1:5" ht="18">
      <c r="A470" s="131">
        <v>5903</v>
      </c>
      <c r="B470" s="115" t="s">
        <v>722</v>
      </c>
      <c r="C470" s="89" t="s">
        <v>562</v>
      </c>
      <c r="E470" s="90"/>
    </row>
    <row r="471" spans="1:5" ht="18">
      <c r="A471" s="131">
        <v>5904</v>
      </c>
      <c r="B471" s="115" t="s">
        <v>723</v>
      </c>
      <c r="C471" s="89" t="s">
        <v>562</v>
      </c>
      <c r="E471" s="90"/>
    </row>
    <row r="472" spans="1:5" ht="18">
      <c r="A472" s="131">
        <v>5905</v>
      </c>
      <c r="B472" s="116" t="s">
        <v>724</v>
      </c>
      <c r="C472" s="89" t="s">
        <v>562</v>
      </c>
      <c r="E472" s="90"/>
    </row>
    <row r="473" spans="1:5" ht="18">
      <c r="A473" s="131">
        <v>5906</v>
      </c>
      <c r="B473" s="115" t="s">
        <v>725</v>
      </c>
      <c r="C473" s="89" t="s">
        <v>562</v>
      </c>
      <c r="E473" s="90"/>
    </row>
    <row r="474" spans="1:5" ht="18.75" thickBot="1">
      <c r="A474" s="131">
        <v>5907</v>
      </c>
      <c r="B474" s="118" t="s">
        <v>726</v>
      </c>
      <c r="C474" s="89" t="s">
        <v>562</v>
      </c>
      <c r="E474" s="90"/>
    </row>
    <row r="475" spans="1:5" ht="18">
      <c r="A475" s="131">
        <v>6001</v>
      </c>
      <c r="B475" s="114" t="s">
        <v>727</v>
      </c>
      <c r="C475" s="89" t="s">
        <v>562</v>
      </c>
      <c r="E475" s="90"/>
    </row>
    <row r="476" spans="1:5" ht="18">
      <c r="A476" s="131">
        <v>6002</v>
      </c>
      <c r="B476" s="115" t="s">
        <v>728</v>
      </c>
      <c r="C476" s="89" t="s">
        <v>562</v>
      </c>
      <c r="E476" s="90"/>
    </row>
    <row r="477" spans="1:5" ht="18">
      <c r="A477" s="131">
        <v>6003</v>
      </c>
      <c r="B477" s="115" t="s">
        <v>729</v>
      </c>
      <c r="C477" s="89" t="s">
        <v>562</v>
      </c>
      <c r="E477" s="90"/>
    </row>
    <row r="478" spans="1:5" ht="18">
      <c r="A478" s="131">
        <v>6004</v>
      </c>
      <c r="B478" s="115" t="s">
        <v>730</v>
      </c>
      <c r="C478" s="89" t="s">
        <v>562</v>
      </c>
      <c r="E478" s="90"/>
    </row>
    <row r="479" spans="1:5" ht="18">
      <c r="A479" s="131">
        <v>6005</v>
      </c>
      <c r="B479" s="116" t="s">
        <v>731</v>
      </c>
      <c r="C479" s="89" t="s">
        <v>562</v>
      </c>
      <c r="E479" s="90"/>
    </row>
    <row r="480" spans="1:5" ht="18">
      <c r="A480" s="131">
        <v>6006</v>
      </c>
      <c r="B480" s="115" t="s">
        <v>732</v>
      </c>
      <c r="C480" s="89" t="s">
        <v>562</v>
      </c>
      <c r="E480" s="90"/>
    </row>
    <row r="481" spans="1:5" ht="18">
      <c r="A481" s="131">
        <v>6007</v>
      </c>
      <c r="B481" s="115" t="s">
        <v>733</v>
      </c>
      <c r="C481" s="89" t="s">
        <v>562</v>
      </c>
      <c r="E481" s="90"/>
    </row>
    <row r="482" spans="1:5" ht="18">
      <c r="A482" s="131">
        <v>6008</v>
      </c>
      <c r="B482" s="115" t="s">
        <v>734</v>
      </c>
      <c r="C482" s="89" t="s">
        <v>562</v>
      </c>
      <c r="E482" s="90"/>
    </row>
    <row r="483" spans="1:5" ht="18.75" thickBot="1">
      <c r="A483" s="131">
        <v>6009</v>
      </c>
      <c r="B483" s="118" t="s">
        <v>735</v>
      </c>
      <c r="C483" s="89" t="s">
        <v>562</v>
      </c>
      <c r="E483" s="90"/>
    </row>
    <row r="484" spans="1:5" ht="18">
      <c r="A484" s="131">
        <v>6101</v>
      </c>
      <c r="B484" s="114" t="s">
        <v>736</v>
      </c>
      <c r="C484" s="89" t="s">
        <v>562</v>
      </c>
      <c r="E484" s="90"/>
    </row>
    <row r="485" spans="1:5" ht="18">
      <c r="A485" s="131">
        <v>6102</v>
      </c>
      <c r="B485" s="115" t="s">
        <v>737</v>
      </c>
      <c r="C485" s="89" t="s">
        <v>562</v>
      </c>
      <c r="E485" s="90"/>
    </row>
    <row r="486" spans="1:5" ht="18">
      <c r="A486" s="131">
        <v>6103</v>
      </c>
      <c r="B486" s="116" t="s">
        <v>738</v>
      </c>
      <c r="C486" s="89" t="s">
        <v>562</v>
      </c>
      <c r="E486" s="90"/>
    </row>
    <row r="487" spans="1:5" ht="18">
      <c r="A487" s="131">
        <v>6104</v>
      </c>
      <c r="B487" s="115" t="s">
        <v>739</v>
      </c>
      <c r="C487" s="89" t="s">
        <v>562</v>
      </c>
      <c r="E487" s="90"/>
    </row>
    <row r="488" spans="1:5" ht="18">
      <c r="A488" s="131">
        <v>6105</v>
      </c>
      <c r="B488" s="115" t="s">
        <v>740</v>
      </c>
      <c r="C488" s="89" t="s">
        <v>562</v>
      </c>
      <c r="E488" s="90"/>
    </row>
    <row r="489" spans="1:5" ht="18">
      <c r="A489" s="131">
        <v>6106</v>
      </c>
      <c r="B489" s="115" t="s">
        <v>741</v>
      </c>
      <c r="C489" s="89" t="s">
        <v>562</v>
      </c>
      <c r="E489" s="90"/>
    </row>
    <row r="490" spans="1:5" ht="18">
      <c r="A490" s="131">
        <v>6107</v>
      </c>
      <c r="B490" s="115" t="s">
        <v>742</v>
      </c>
      <c r="C490" s="89" t="s">
        <v>562</v>
      </c>
      <c r="E490" s="90"/>
    </row>
    <row r="491" spans="1:5" ht="18.75" thickBot="1">
      <c r="A491" s="131">
        <v>6108</v>
      </c>
      <c r="B491" s="118" t="s">
        <v>743</v>
      </c>
      <c r="C491" s="89" t="s">
        <v>562</v>
      </c>
      <c r="E491" s="90"/>
    </row>
    <row r="492" spans="1:5" ht="18">
      <c r="A492" s="131">
        <v>6201</v>
      </c>
      <c r="B492" s="114" t="s">
        <v>744</v>
      </c>
      <c r="C492" s="89" t="s">
        <v>562</v>
      </c>
      <c r="E492" s="90"/>
    </row>
    <row r="493" spans="1:5" ht="18">
      <c r="A493" s="131">
        <v>6202</v>
      </c>
      <c r="B493" s="115" t="s">
        <v>745</v>
      </c>
      <c r="C493" s="89" t="s">
        <v>562</v>
      </c>
      <c r="E493" s="90"/>
    </row>
    <row r="494" spans="1:5" ht="18">
      <c r="A494" s="131">
        <v>6203</v>
      </c>
      <c r="B494" s="115" t="s">
        <v>746</v>
      </c>
      <c r="C494" s="89" t="s">
        <v>562</v>
      </c>
      <c r="E494" s="90"/>
    </row>
    <row r="495" spans="1:5" ht="18">
      <c r="A495" s="131">
        <v>6204</v>
      </c>
      <c r="B495" s="115" t="s">
        <v>747</v>
      </c>
      <c r="C495" s="89" t="s">
        <v>562</v>
      </c>
      <c r="E495" s="90"/>
    </row>
    <row r="496" spans="1:5" ht="18">
      <c r="A496" s="131">
        <v>6205</v>
      </c>
      <c r="B496" s="115" t="s">
        <v>748</v>
      </c>
      <c r="C496" s="89" t="s">
        <v>562</v>
      </c>
      <c r="E496" s="90"/>
    </row>
    <row r="497" spans="1:5" ht="18">
      <c r="A497" s="131">
        <v>6206</v>
      </c>
      <c r="B497" s="115" t="s">
        <v>749</v>
      </c>
      <c r="C497" s="89" t="s">
        <v>562</v>
      </c>
      <c r="E497" s="90"/>
    </row>
    <row r="498" spans="1:5" ht="18">
      <c r="A498" s="131">
        <v>6207</v>
      </c>
      <c r="B498" s="115" t="s">
        <v>750</v>
      </c>
      <c r="C498" s="89" t="s">
        <v>562</v>
      </c>
      <c r="E498" s="90"/>
    </row>
    <row r="499" spans="1:5" ht="18">
      <c r="A499" s="131">
        <v>6208</v>
      </c>
      <c r="B499" s="115" t="s">
        <v>751</v>
      </c>
      <c r="C499" s="89" t="s">
        <v>562</v>
      </c>
      <c r="E499" s="90"/>
    </row>
    <row r="500" spans="1:5" ht="18">
      <c r="A500" s="131">
        <v>6209</v>
      </c>
      <c r="B500" s="116" t="s">
        <v>752</v>
      </c>
      <c r="C500" s="89" t="s">
        <v>562</v>
      </c>
      <c r="E500" s="90"/>
    </row>
    <row r="501" spans="1:5" ht="18">
      <c r="A501" s="131">
        <v>6210</v>
      </c>
      <c r="B501" s="115" t="s">
        <v>753</v>
      </c>
      <c r="C501" s="89" t="s">
        <v>562</v>
      </c>
      <c r="E501" s="90"/>
    </row>
    <row r="502" spans="1:5" ht="18.75" thickBot="1">
      <c r="A502" s="131">
        <v>6211</v>
      </c>
      <c r="B502" s="118" t="s">
        <v>754</v>
      </c>
      <c r="C502" s="89" t="s">
        <v>562</v>
      </c>
      <c r="E502" s="90"/>
    </row>
    <row r="503" spans="1:5" ht="18">
      <c r="A503" s="131">
        <v>6301</v>
      </c>
      <c r="B503" s="114" t="s">
        <v>755</v>
      </c>
      <c r="C503" s="89" t="s">
        <v>562</v>
      </c>
      <c r="E503" s="90"/>
    </row>
    <row r="504" spans="1:5" ht="18">
      <c r="A504" s="131">
        <v>6302</v>
      </c>
      <c r="B504" s="115" t="s">
        <v>756</v>
      </c>
      <c r="C504" s="89" t="s">
        <v>562</v>
      </c>
      <c r="E504" s="90"/>
    </row>
    <row r="505" spans="1:5" ht="18">
      <c r="A505" s="131">
        <v>6303</v>
      </c>
      <c r="B505" s="115" t="s">
        <v>757</v>
      </c>
      <c r="C505" s="89" t="s">
        <v>562</v>
      </c>
      <c r="E505" s="90"/>
    </row>
    <row r="506" spans="1:5" ht="18">
      <c r="A506" s="131">
        <v>6304</v>
      </c>
      <c r="B506" s="115" t="s">
        <v>758</v>
      </c>
      <c r="C506" s="89" t="s">
        <v>562</v>
      </c>
      <c r="E506" s="90"/>
    </row>
    <row r="507" spans="1:5" ht="18">
      <c r="A507" s="131">
        <v>6305</v>
      </c>
      <c r="B507" s="115" t="s">
        <v>759</v>
      </c>
      <c r="C507" s="89" t="s">
        <v>562</v>
      </c>
      <c r="E507" s="90"/>
    </row>
    <row r="508" spans="1:5" ht="18">
      <c r="A508" s="131">
        <v>6306</v>
      </c>
      <c r="B508" s="116" t="s">
        <v>760</v>
      </c>
      <c r="C508" s="89" t="s">
        <v>562</v>
      </c>
      <c r="E508" s="90"/>
    </row>
    <row r="509" spans="1:5" ht="18">
      <c r="A509" s="131">
        <v>6307</v>
      </c>
      <c r="B509" s="115" t="s">
        <v>761</v>
      </c>
      <c r="C509" s="89" t="s">
        <v>562</v>
      </c>
      <c r="E509" s="90"/>
    </row>
    <row r="510" spans="1:5" ht="18">
      <c r="A510" s="131">
        <v>6308</v>
      </c>
      <c r="B510" s="115" t="s">
        <v>762</v>
      </c>
      <c r="C510" s="89" t="s">
        <v>562</v>
      </c>
      <c r="E510" s="90"/>
    </row>
    <row r="511" spans="1:5" ht="18">
      <c r="A511" s="131">
        <v>6309</v>
      </c>
      <c r="B511" s="115" t="s">
        <v>763</v>
      </c>
      <c r="C511" s="89" t="s">
        <v>562</v>
      </c>
      <c r="E511" s="90"/>
    </row>
    <row r="512" spans="1:5" ht="18">
      <c r="A512" s="131">
        <v>6310</v>
      </c>
      <c r="B512" s="115" t="s">
        <v>764</v>
      </c>
      <c r="C512" s="89" t="s">
        <v>562</v>
      </c>
      <c r="E512" s="90"/>
    </row>
    <row r="513" spans="1:5" ht="18">
      <c r="A513" s="131">
        <v>6311</v>
      </c>
      <c r="B513" s="120" t="s">
        <v>765</v>
      </c>
      <c r="C513" s="89" t="s">
        <v>562</v>
      </c>
      <c r="E513" s="90"/>
    </row>
    <row r="514" spans="1:5" ht="18.75" thickBot="1">
      <c r="A514" s="131">
        <v>6312</v>
      </c>
      <c r="B514" s="118" t="s">
        <v>766</v>
      </c>
      <c r="C514" s="89" t="s">
        <v>562</v>
      </c>
      <c r="E514" s="90"/>
    </row>
    <row r="515" spans="1:5" ht="18">
      <c r="A515" s="131">
        <v>6401</v>
      </c>
      <c r="B515" s="114" t="s">
        <v>767</v>
      </c>
      <c r="C515" s="89" t="s">
        <v>562</v>
      </c>
      <c r="E515" s="90"/>
    </row>
    <row r="516" spans="1:5" ht="18">
      <c r="A516" s="131">
        <v>6402</v>
      </c>
      <c r="B516" s="115" t="s">
        <v>768</v>
      </c>
      <c r="C516" s="89" t="s">
        <v>562</v>
      </c>
      <c r="E516" s="90"/>
    </row>
    <row r="517" spans="1:5" ht="18">
      <c r="A517" s="131">
        <v>6403</v>
      </c>
      <c r="B517" s="115" t="s">
        <v>769</v>
      </c>
      <c r="C517" s="89" t="s">
        <v>562</v>
      </c>
      <c r="E517" s="90"/>
    </row>
    <row r="518" spans="1:5" ht="18">
      <c r="A518" s="131">
        <v>6404</v>
      </c>
      <c r="B518" s="116" t="s">
        <v>770</v>
      </c>
      <c r="C518" s="89" t="s">
        <v>562</v>
      </c>
      <c r="E518" s="90"/>
    </row>
    <row r="519" spans="1:5" ht="18">
      <c r="A519" s="131">
        <v>6405</v>
      </c>
      <c r="B519" s="115" t="s">
        <v>771</v>
      </c>
      <c r="C519" s="89" t="s">
        <v>562</v>
      </c>
      <c r="E519" s="90"/>
    </row>
    <row r="520" spans="1:5" ht="18.75" thickBot="1">
      <c r="A520" s="131">
        <v>6406</v>
      </c>
      <c r="B520" s="118" t="s">
        <v>772</v>
      </c>
      <c r="C520" s="89" t="s">
        <v>562</v>
      </c>
      <c r="E520" s="90"/>
    </row>
    <row r="521" spans="1:5" ht="18">
      <c r="A521" s="131">
        <v>6501</v>
      </c>
      <c r="B521" s="121" t="s">
        <v>773</v>
      </c>
      <c r="C521" s="89" t="s">
        <v>562</v>
      </c>
      <c r="E521" s="90"/>
    </row>
    <row r="522" spans="1:5" ht="18">
      <c r="A522" s="131">
        <v>6502</v>
      </c>
      <c r="B522" s="115" t="s">
        <v>774</v>
      </c>
      <c r="C522" s="89" t="s">
        <v>562</v>
      </c>
      <c r="E522" s="90"/>
    </row>
    <row r="523" spans="1:5" ht="18">
      <c r="A523" s="131">
        <v>6503</v>
      </c>
      <c r="B523" s="115" t="s">
        <v>775</v>
      </c>
      <c r="C523" s="89" t="s">
        <v>562</v>
      </c>
      <c r="E523" s="90"/>
    </row>
    <row r="524" spans="1:5" ht="18">
      <c r="A524" s="131">
        <v>6504</v>
      </c>
      <c r="B524" s="115" t="s">
        <v>776</v>
      </c>
      <c r="C524" s="89" t="s">
        <v>562</v>
      </c>
      <c r="E524" s="90"/>
    </row>
    <row r="525" spans="1:5" ht="18">
      <c r="A525" s="131">
        <v>6505</v>
      </c>
      <c r="B525" s="115" t="s">
        <v>777</v>
      </c>
      <c r="C525" s="89" t="s">
        <v>562</v>
      </c>
      <c r="E525" s="90"/>
    </row>
    <row r="526" spans="1:5" ht="18">
      <c r="A526" s="131">
        <v>6506</v>
      </c>
      <c r="B526" s="115" t="s">
        <v>778</v>
      </c>
      <c r="C526" s="89" t="s">
        <v>562</v>
      </c>
      <c r="E526" s="90"/>
    </row>
    <row r="527" spans="1:5" ht="18">
      <c r="A527" s="131">
        <v>6507</v>
      </c>
      <c r="B527" s="115" t="s">
        <v>779</v>
      </c>
      <c r="C527" s="89" t="s">
        <v>562</v>
      </c>
      <c r="E527" s="90"/>
    </row>
    <row r="528" spans="1:5" ht="18">
      <c r="A528" s="131">
        <v>6508</v>
      </c>
      <c r="B528" s="116" t="s">
        <v>780</v>
      </c>
      <c r="C528" s="89" t="s">
        <v>562</v>
      </c>
      <c r="E528" s="90"/>
    </row>
    <row r="529" spans="1:5" ht="18">
      <c r="A529" s="131">
        <v>6509</v>
      </c>
      <c r="B529" s="115" t="s">
        <v>781</v>
      </c>
      <c r="C529" s="89" t="s">
        <v>562</v>
      </c>
      <c r="E529" s="90"/>
    </row>
    <row r="530" spans="1:5" ht="18">
      <c r="A530" s="131">
        <v>6510</v>
      </c>
      <c r="B530" s="115" t="s">
        <v>782</v>
      </c>
      <c r="C530" s="89" t="s">
        <v>562</v>
      </c>
      <c r="E530" s="90"/>
    </row>
    <row r="531" spans="1:5" ht="18.75" thickBot="1">
      <c r="A531" s="131">
        <v>6511</v>
      </c>
      <c r="B531" s="118" t="s">
        <v>783</v>
      </c>
      <c r="C531" s="89" t="s">
        <v>562</v>
      </c>
      <c r="E531" s="90"/>
    </row>
    <row r="532" spans="1:5" ht="18">
      <c r="A532" s="131">
        <v>6601</v>
      </c>
      <c r="B532" s="121" t="s">
        <v>784</v>
      </c>
      <c r="C532" s="89" t="s">
        <v>562</v>
      </c>
      <c r="E532" s="90"/>
    </row>
    <row r="533" spans="1:5" ht="18">
      <c r="A533" s="131">
        <v>6602</v>
      </c>
      <c r="B533" s="115" t="s">
        <v>785</v>
      </c>
      <c r="C533" s="89" t="s">
        <v>562</v>
      </c>
      <c r="E533" s="90"/>
    </row>
    <row r="534" spans="1:5" ht="18">
      <c r="A534" s="131">
        <v>6603</v>
      </c>
      <c r="B534" s="115" t="s">
        <v>786</v>
      </c>
      <c r="C534" s="89" t="s">
        <v>562</v>
      </c>
      <c r="E534" s="90"/>
    </row>
    <row r="535" spans="1:5" ht="18">
      <c r="A535" s="131">
        <v>6604</v>
      </c>
      <c r="B535" s="115" t="s">
        <v>787</v>
      </c>
      <c r="C535" s="89" t="s">
        <v>562</v>
      </c>
      <c r="E535" s="90"/>
    </row>
    <row r="536" spans="1:5" ht="18">
      <c r="A536" s="131">
        <v>6605</v>
      </c>
      <c r="B536" s="115" t="s">
        <v>788</v>
      </c>
      <c r="C536" s="89" t="s">
        <v>562</v>
      </c>
      <c r="E536" s="90"/>
    </row>
    <row r="537" spans="1:5" ht="18">
      <c r="A537" s="131">
        <v>6606</v>
      </c>
      <c r="B537" s="115" t="s">
        <v>789</v>
      </c>
      <c r="C537" s="89" t="s">
        <v>562</v>
      </c>
      <c r="E537" s="90"/>
    </row>
    <row r="538" spans="1:5" ht="18">
      <c r="A538" s="131">
        <v>6607</v>
      </c>
      <c r="B538" s="115" t="s">
        <v>790</v>
      </c>
      <c r="C538" s="89" t="s">
        <v>562</v>
      </c>
      <c r="E538" s="90"/>
    </row>
    <row r="539" spans="1:5" ht="18">
      <c r="A539" s="131">
        <v>6608</v>
      </c>
      <c r="B539" s="115" t="s">
        <v>791</v>
      </c>
      <c r="C539" s="89" t="s">
        <v>562</v>
      </c>
      <c r="E539" s="90"/>
    </row>
    <row r="540" spans="1:5" ht="18">
      <c r="A540" s="131">
        <v>6609</v>
      </c>
      <c r="B540" s="116" t="s">
        <v>792</v>
      </c>
      <c r="C540" s="89" t="s">
        <v>562</v>
      </c>
      <c r="E540" s="90"/>
    </row>
    <row r="541" spans="1:5" ht="18">
      <c r="A541" s="131">
        <v>6610</v>
      </c>
      <c r="B541" s="115" t="s">
        <v>793</v>
      </c>
      <c r="C541" s="89" t="s">
        <v>562</v>
      </c>
      <c r="E541" s="90"/>
    </row>
    <row r="542" spans="1:5" ht="18">
      <c r="A542" s="131">
        <v>6611</v>
      </c>
      <c r="B542" s="115" t="s">
        <v>794</v>
      </c>
      <c r="C542" s="89" t="s">
        <v>562</v>
      </c>
      <c r="E542" s="90"/>
    </row>
    <row r="543" spans="1:5" ht="18">
      <c r="A543" s="131">
        <v>6612</v>
      </c>
      <c r="B543" s="115" t="s">
        <v>795</v>
      </c>
      <c r="C543" s="89" t="s">
        <v>562</v>
      </c>
      <c r="E543" s="90"/>
    </row>
    <row r="544" spans="1:5" ht="18">
      <c r="A544" s="131">
        <v>6613</v>
      </c>
      <c r="B544" s="115" t="s">
        <v>796</v>
      </c>
      <c r="C544" s="89" t="s">
        <v>562</v>
      </c>
      <c r="E544" s="90"/>
    </row>
    <row r="545" spans="1:5" ht="18">
      <c r="A545" s="131">
        <v>6614</v>
      </c>
      <c r="B545" s="115" t="s">
        <v>797</v>
      </c>
      <c r="C545" s="89" t="s">
        <v>562</v>
      </c>
      <c r="E545" s="90"/>
    </row>
    <row r="546" spans="1:5" ht="18">
      <c r="A546" s="131">
        <v>6615</v>
      </c>
      <c r="B546" s="115" t="s">
        <v>798</v>
      </c>
      <c r="C546" s="89" t="s">
        <v>562</v>
      </c>
      <c r="E546" s="90"/>
    </row>
    <row r="547" spans="1:5" ht="18">
      <c r="A547" s="131">
        <v>6616</v>
      </c>
      <c r="B547" s="115" t="s">
        <v>799</v>
      </c>
      <c r="C547" s="89" t="s">
        <v>562</v>
      </c>
      <c r="E547" s="90"/>
    </row>
    <row r="548" spans="1:5" ht="18">
      <c r="A548" s="131">
        <v>6617</v>
      </c>
      <c r="B548" s="115" t="s">
        <v>800</v>
      </c>
      <c r="C548" s="89" t="s">
        <v>562</v>
      </c>
      <c r="E548" s="90"/>
    </row>
    <row r="549" spans="1:5" ht="18.75" thickBot="1">
      <c r="A549" s="131">
        <v>6618</v>
      </c>
      <c r="B549" s="122" t="s">
        <v>801</v>
      </c>
      <c r="C549" s="89" t="s">
        <v>562</v>
      </c>
      <c r="E549" s="90"/>
    </row>
    <row r="550" spans="1:5" ht="18">
      <c r="A550" s="131">
        <v>6701</v>
      </c>
      <c r="B550" s="114" t="s">
        <v>802</v>
      </c>
      <c r="C550" s="89" t="s">
        <v>562</v>
      </c>
      <c r="E550" s="90"/>
    </row>
    <row r="551" spans="1:5" ht="18">
      <c r="A551" s="131">
        <v>6702</v>
      </c>
      <c r="B551" s="115" t="s">
        <v>803</v>
      </c>
      <c r="C551" s="89" t="s">
        <v>562</v>
      </c>
      <c r="E551" s="90"/>
    </row>
    <row r="552" spans="1:5" ht="18">
      <c r="A552" s="131">
        <v>6703</v>
      </c>
      <c r="B552" s="115" t="s">
        <v>804</v>
      </c>
      <c r="C552" s="89" t="s">
        <v>562</v>
      </c>
      <c r="E552" s="90"/>
    </row>
    <row r="553" spans="1:5" ht="18">
      <c r="A553" s="131">
        <v>6704</v>
      </c>
      <c r="B553" s="115" t="s">
        <v>805</v>
      </c>
      <c r="C553" s="89" t="s">
        <v>562</v>
      </c>
      <c r="E553" s="90"/>
    </row>
    <row r="554" spans="1:5" ht="18">
      <c r="A554" s="131">
        <v>6705</v>
      </c>
      <c r="B554" s="116" t="s">
        <v>806</v>
      </c>
      <c r="C554" s="89" t="s">
        <v>562</v>
      </c>
      <c r="E554" s="90"/>
    </row>
    <row r="555" spans="1:5" ht="18">
      <c r="A555" s="131">
        <v>6706</v>
      </c>
      <c r="B555" s="115" t="s">
        <v>807</v>
      </c>
      <c r="C555" s="89" t="s">
        <v>562</v>
      </c>
      <c r="E555" s="90"/>
    </row>
    <row r="556" spans="1:5" ht="18.75" thickBot="1">
      <c r="A556" s="131">
        <v>6707</v>
      </c>
      <c r="B556" s="118" t="s">
        <v>808</v>
      </c>
      <c r="C556" s="89" t="s">
        <v>562</v>
      </c>
      <c r="E556" s="90"/>
    </row>
    <row r="557" spans="1:5" ht="18">
      <c r="A557" s="131">
        <v>6801</v>
      </c>
      <c r="B557" s="114" t="s">
        <v>809</v>
      </c>
      <c r="C557" s="89" t="s">
        <v>562</v>
      </c>
      <c r="E557" s="90"/>
    </row>
    <row r="558" spans="1:5" ht="18">
      <c r="A558" s="131">
        <v>6802</v>
      </c>
      <c r="B558" s="115" t="s">
        <v>668</v>
      </c>
      <c r="C558" s="89" t="s">
        <v>562</v>
      </c>
      <c r="E558" s="90"/>
    </row>
    <row r="559" spans="1:5" ht="18">
      <c r="A559" s="131">
        <v>6803</v>
      </c>
      <c r="B559" s="115" t="s">
        <v>810</v>
      </c>
      <c r="C559" s="89" t="s">
        <v>562</v>
      </c>
      <c r="E559" s="90"/>
    </row>
    <row r="560" spans="1:5" ht="18">
      <c r="A560" s="131">
        <v>6804</v>
      </c>
      <c r="B560" s="115" t="s">
        <v>811</v>
      </c>
      <c r="C560" s="89" t="s">
        <v>562</v>
      </c>
      <c r="E560" s="90"/>
    </row>
    <row r="561" spans="1:5" ht="18">
      <c r="A561" s="131">
        <v>6805</v>
      </c>
      <c r="B561" s="115" t="s">
        <v>812</v>
      </c>
      <c r="C561" s="89" t="s">
        <v>562</v>
      </c>
      <c r="E561" s="90"/>
    </row>
    <row r="562" spans="1:5" ht="18">
      <c r="A562" s="131">
        <v>6806</v>
      </c>
      <c r="B562" s="116" t="s">
        <v>813</v>
      </c>
      <c r="C562" s="89" t="s">
        <v>562</v>
      </c>
      <c r="E562" s="90"/>
    </row>
    <row r="563" spans="1:5" ht="18">
      <c r="A563" s="131">
        <v>6807</v>
      </c>
      <c r="B563" s="115" t="s">
        <v>814</v>
      </c>
      <c r="C563" s="89" t="s">
        <v>562</v>
      </c>
      <c r="E563" s="90"/>
    </row>
    <row r="564" spans="1:5" ht="18.75" thickBot="1">
      <c r="A564" s="131">
        <v>6808</v>
      </c>
      <c r="B564" s="118" t="s">
        <v>815</v>
      </c>
      <c r="C564" s="89" t="s">
        <v>562</v>
      </c>
      <c r="E564" s="90"/>
    </row>
    <row r="565" spans="1:5" ht="18">
      <c r="A565" s="131">
        <v>6901</v>
      </c>
      <c r="B565" s="114" t="s">
        <v>816</v>
      </c>
      <c r="C565" s="89" t="s">
        <v>562</v>
      </c>
      <c r="E565" s="90"/>
    </row>
    <row r="566" spans="1:5" ht="18">
      <c r="A566" s="131">
        <v>6902</v>
      </c>
      <c r="B566" s="115" t="s">
        <v>817</v>
      </c>
      <c r="C566" s="89" t="s">
        <v>562</v>
      </c>
      <c r="E566" s="90"/>
    </row>
    <row r="567" spans="1:5" ht="18">
      <c r="A567" s="131">
        <v>6903</v>
      </c>
      <c r="B567" s="115" t="s">
        <v>818</v>
      </c>
      <c r="C567" s="89" t="s">
        <v>562</v>
      </c>
      <c r="E567" s="90"/>
    </row>
    <row r="568" spans="1:5" ht="18">
      <c r="A568" s="131">
        <v>6904</v>
      </c>
      <c r="B568" s="115" t="s">
        <v>819</v>
      </c>
      <c r="C568" s="89" t="s">
        <v>562</v>
      </c>
      <c r="E568" s="90"/>
    </row>
    <row r="569" spans="1:5" ht="18">
      <c r="A569" s="131">
        <v>6905</v>
      </c>
      <c r="B569" s="116" t="s">
        <v>820</v>
      </c>
      <c r="C569" s="89" t="s">
        <v>562</v>
      </c>
      <c r="E569" s="90"/>
    </row>
    <row r="570" spans="1:5" ht="18">
      <c r="A570" s="131">
        <v>6906</v>
      </c>
      <c r="B570" s="115" t="s">
        <v>821</v>
      </c>
      <c r="C570" s="89" t="s">
        <v>562</v>
      </c>
      <c r="E570" s="90"/>
    </row>
    <row r="571" spans="1:5" ht="18.75" thickBot="1">
      <c r="A571" s="131">
        <v>6907</v>
      </c>
      <c r="B571" s="118" t="s">
        <v>822</v>
      </c>
      <c r="C571" s="89" t="s">
        <v>562</v>
      </c>
      <c r="E571" s="90"/>
    </row>
    <row r="572" spans="1:5" ht="18">
      <c r="A572" s="131">
        <v>7001</v>
      </c>
      <c r="B572" s="114" t="s">
        <v>823</v>
      </c>
      <c r="C572" s="89" t="s">
        <v>562</v>
      </c>
      <c r="E572" s="90"/>
    </row>
    <row r="573" spans="1:5" ht="18">
      <c r="A573" s="131">
        <v>7002</v>
      </c>
      <c r="B573" s="115" t="s">
        <v>824</v>
      </c>
      <c r="C573" s="89" t="s">
        <v>562</v>
      </c>
      <c r="E573" s="90"/>
    </row>
    <row r="574" spans="1:5" ht="18">
      <c r="A574" s="131">
        <v>7003</v>
      </c>
      <c r="B574" s="116" t="s">
        <v>825</v>
      </c>
      <c r="C574" s="89" t="s">
        <v>562</v>
      </c>
      <c r="E574" s="90"/>
    </row>
    <row r="575" spans="1:5" ht="18.75" thickBot="1">
      <c r="A575" s="131">
        <v>7004</v>
      </c>
      <c r="B575" s="118" t="s">
        <v>826</v>
      </c>
      <c r="C575" s="89" t="s">
        <v>562</v>
      </c>
      <c r="E575" s="90"/>
    </row>
    <row r="576" spans="1:5" ht="18">
      <c r="A576" s="131">
        <v>7101</v>
      </c>
      <c r="B576" s="114" t="s">
        <v>827</v>
      </c>
      <c r="C576" s="89" t="s">
        <v>562</v>
      </c>
      <c r="E576" s="90"/>
    </row>
    <row r="577" spans="1:5" ht="18">
      <c r="A577" s="131">
        <v>7102</v>
      </c>
      <c r="B577" s="115" t="s">
        <v>828</v>
      </c>
      <c r="C577" s="89" t="s">
        <v>562</v>
      </c>
      <c r="E577" s="90"/>
    </row>
    <row r="578" spans="1:5" ht="18">
      <c r="A578" s="131">
        <v>7103</v>
      </c>
      <c r="B578" s="115" t="s">
        <v>829</v>
      </c>
      <c r="C578" s="89" t="s">
        <v>562</v>
      </c>
      <c r="E578" s="90"/>
    </row>
    <row r="579" spans="1:5" ht="18">
      <c r="A579" s="131">
        <v>7104</v>
      </c>
      <c r="B579" s="115" t="s">
        <v>830</v>
      </c>
      <c r="C579" s="89" t="s">
        <v>562</v>
      </c>
      <c r="E579" s="90"/>
    </row>
    <row r="580" spans="1:5" ht="18">
      <c r="A580" s="131">
        <v>7105</v>
      </c>
      <c r="B580" s="115" t="s">
        <v>831</v>
      </c>
      <c r="C580" s="89" t="s">
        <v>562</v>
      </c>
      <c r="E580" s="90"/>
    </row>
    <row r="581" spans="1:5" ht="18">
      <c r="A581" s="131">
        <v>7106</v>
      </c>
      <c r="B581" s="115" t="s">
        <v>832</v>
      </c>
      <c r="C581" s="89" t="s">
        <v>562</v>
      </c>
      <c r="E581" s="90"/>
    </row>
    <row r="582" spans="1:5" ht="18">
      <c r="A582" s="131">
        <v>7107</v>
      </c>
      <c r="B582" s="115" t="s">
        <v>833</v>
      </c>
      <c r="C582" s="89" t="s">
        <v>562</v>
      </c>
      <c r="E582" s="90"/>
    </row>
    <row r="583" spans="1:5" ht="18">
      <c r="A583" s="131">
        <v>7108</v>
      </c>
      <c r="B583" s="115" t="s">
        <v>834</v>
      </c>
      <c r="C583" s="89" t="s">
        <v>562</v>
      </c>
      <c r="E583" s="90"/>
    </row>
    <row r="584" spans="1:5" ht="18">
      <c r="A584" s="131">
        <v>7109</v>
      </c>
      <c r="B584" s="116" t="s">
        <v>835</v>
      </c>
      <c r="C584" s="89" t="s">
        <v>562</v>
      </c>
      <c r="E584" s="90"/>
    </row>
    <row r="585" spans="1:5" ht="18.75" thickBot="1">
      <c r="A585" s="131">
        <v>7110</v>
      </c>
      <c r="B585" s="118" t="s">
        <v>836</v>
      </c>
      <c r="C585" s="89" t="s">
        <v>562</v>
      </c>
      <c r="E585" s="90"/>
    </row>
    <row r="586" spans="1:5" ht="18">
      <c r="A586" s="131">
        <v>7201</v>
      </c>
      <c r="B586" s="114" t="s">
        <v>837</v>
      </c>
      <c r="C586" s="89" t="s">
        <v>562</v>
      </c>
      <c r="E586" s="90"/>
    </row>
    <row r="587" spans="1:5" ht="18">
      <c r="A587" s="131">
        <v>7202</v>
      </c>
      <c r="B587" s="115" t="s">
        <v>838</v>
      </c>
      <c r="C587" s="89" t="s">
        <v>562</v>
      </c>
      <c r="E587" s="90"/>
    </row>
    <row r="588" spans="1:5" ht="18">
      <c r="A588" s="131">
        <v>7203</v>
      </c>
      <c r="B588" s="115" t="s">
        <v>839</v>
      </c>
      <c r="C588" s="89" t="s">
        <v>562</v>
      </c>
      <c r="E588" s="90"/>
    </row>
    <row r="589" spans="1:5" ht="18">
      <c r="A589" s="131">
        <v>7204</v>
      </c>
      <c r="B589" s="115" t="s">
        <v>840</v>
      </c>
      <c r="C589" s="89" t="s">
        <v>562</v>
      </c>
      <c r="E589" s="90"/>
    </row>
    <row r="590" spans="1:5" ht="18">
      <c r="A590" s="131">
        <v>7205</v>
      </c>
      <c r="B590" s="115" t="s">
        <v>841</v>
      </c>
      <c r="C590" s="89" t="s">
        <v>562</v>
      </c>
      <c r="E590" s="90"/>
    </row>
    <row r="591" spans="1:5" ht="18">
      <c r="A591" s="131">
        <v>7206</v>
      </c>
      <c r="B591" s="115" t="s">
        <v>842</v>
      </c>
      <c r="C591" s="89" t="s">
        <v>562</v>
      </c>
      <c r="E591" s="90"/>
    </row>
    <row r="592" spans="1:5" ht="18">
      <c r="A592" s="131">
        <v>7207</v>
      </c>
      <c r="B592" s="115" t="s">
        <v>843</v>
      </c>
      <c r="C592" s="89" t="s">
        <v>562</v>
      </c>
      <c r="E592" s="90"/>
    </row>
    <row r="593" spans="1:5" ht="18">
      <c r="A593" s="131">
        <v>7208</v>
      </c>
      <c r="B593" s="115" t="s">
        <v>844</v>
      </c>
      <c r="C593" s="89" t="s">
        <v>562</v>
      </c>
      <c r="E593" s="90"/>
    </row>
    <row r="594" spans="1:5" ht="18">
      <c r="A594" s="131">
        <v>7209</v>
      </c>
      <c r="B594" s="115" t="s">
        <v>845</v>
      </c>
      <c r="C594" s="89" t="s">
        <v>562</v>
      </c>
      <c r="E594" s="90"/>
    </row>
    <row r="595" spans="1:5" ht="18">
      <c r="A595" s="131">
        <v>7210</v>
      </c>
      <c r="B595" s="115" t="s">
        <v>846</v>
      </c>
      <c r="C595" s="89" t="s">
        <v>562</v>
      </c>
      <c r="E595" s="90"/>
    </row>
    <row r="596" spans="1:5" ht="18">
      <c r="A596" s="131">
        <v>7211</v>
      </c>
      <c r="B596" s="115" t="s">
        <v>847</v>
      </c>
      <c r="C596" s="89" t="s">
        <v>562</v>
      </c>
      <c r="E596" s="90"/>
    </row>
    <row r="597" spans="1:5" ht="18">
      <c r="A597" s="131">
        <v>7212</v>
      </c>
      <c r="B597" s="115" t="s">
        <v>848</v>
      </c>
      <c r="C597" s="89" t="s">
        <v>562</v>
      </c>
      <c r="E597" s="90"/>
    </row>
    <row r="598" spans="1:5" ht="18">
      <c r="A598" s="131">
        <v>7213</v>
      </c>
      <c r="B598" s="115" t="s">
        <v>849</v>
      </c>
      <c r="C598" s="89" t="s">
        <v>562</v>
      </c>
      <c r="E598" s="90"/>
    </row>
    <row r="599" spans="1:5" ht="18">
      <c r="A599" s="131">
        <v>7214</v>
      </c>
      <c r="B599" s="115" t="s">
        <v>850</v>
      </c>
      <c r="C599" s="89" t="s">
        <v>562</v>
      </c>
      <c r="E599" s="90"/>
    </row>
    <row r="600" spans="1:5" ht="18">
      <c r="A600" s="131">
        <v>7215</v>
      </c>
      <c r="B600" s="115" t="s">
        <v>851</v>
      </c>
      <c r="C600" s="89" t="s">
        <v>562</v>
      </c>
      <c r="E600" s="90"/>
    </row>
    <row r="601" spans="1:5" ht="18">
      <c r="A601" s="131">
        <v>7216</v>
      </c>
      <c r="B601" s="115" t="s">
        <v>852</v>
      </c>
      <c r="C601" s="89" t="s">
        <v>562</v>
      </c>
      <c r="E601" s="90"/>
    </row>
    <row r="602" spans="1:5" ht="18">
      <c r="A602" s="131">
        <v>7217</v>
      </c>
      <c r="B602" s="115" t="s">
        <v>853</v>
      </c>
      <c r="C602" s="89" t="s">
        <v>562</v>
      </c>
      <c r="E602" s="90"/>
    </row>
    <row r="603" spans="1:5" ht="18">
      <c r="A603" s="131">
        <v>7218</v>
      </c>
      <c r="B603" s="115" t="s">
        <v>854</v>
      </c>
      <c r="C603" s="89" t="s">
        <v>562</v>
      </c>
      <c r="E603" s="90"/>
    </row>
    <row r="604" spans="1:5" ht="18">
      <c r="A604" s="131">
        <v>7219</v>
      </c>
      <c r="B604" s="115" t="s">
        <v>855</v>
      </c>
      <c r="C604" s="89" t="s">
        <v>562</v>
      </c>
      <c r="E604" s="90"/>
    </row>
    <row r="605" spans="1:5" ht="18">
      <c r="A605" s="131">
        <v>7220</v>
      </c>
      <c r="B605" s="115" t="s">
        <v>856</v>
      </c>
      <c r="C605" s="89" t="s">
        <v>562</v>
      </c>
      <c r="E605" s="90"/>
    </row>
    <row r="606" spans="1:5" ht="18">
      <c r="A606" s="131">
        <v>7221</v>
      </c>
      <c r="B606" s="115" t="s">
        <v>857</v>
      </c>
      <c r="C606" s="89" t="s">
        <v>562</v>
      </c>
      <c r="E606" s="90"/>
    </row>
    <row r="607" spans="1:5" ht="18">
      <c r="A607" s="131">
        <v>7222</v>
      </c>
      <c r="B607" s="115" t="s">
        <v>858</v>
      </c>
      <c r="C607" s="89" t="s">
        <v>562</v>
      </c>
      <c r="E607" s="90"/>
    </row>
    <row r="608" spans="1:5" ht="18">
      <c r="A608" s="131">
        <v>7223</v>
      </c>
      <c r="B608" s="115" t="s">
        <v>859</v>
      </c>
      <c r="C608" s="89" t="s">
        <v>562</v>
      </c>
      <c r="E608" s="90"/>
    </row>
    <row r="609" spans="1:5" ht="18">
      <c r="A609" s="131">
        <v>7224</v>
      </c>
      <c r="B609" s="115" t="s">
        <v>860</v>
      </c>
      <c r="C609" s="89" t="s">
        <v>562</v>
      </c>
      <c r="E609" s="90"/>
    </row>
    <row r="610" spans="1:5" ht="18.75" thickBot="1">
      <c r="A610" s="131">
        <v>7225</v>
      </c>
      <c r="B610" s="123" t="s">
        <v>861</v>
      </c>
      <c r="C610" s="89" t="s">
        <v>562</v>
      </c>
      <c r="E610" s="90"/>
    </row>
    <row r="611" spans="1:5" ht="18">
      <c r="A611" s="131">
        <v>7301</v>
      </c>
      <c r="B611" s="114" t="s">
        <v>862</v>
      </c>
      <c r="C611" s="89" t="s">
        <v>562</v>
      </c>
      <c r="E611" s="90"/>
    </row>
    <row r="612" spans="1:5" ht="18">
      <c r="A612" s="131">
        <v>7302</v>
      </c>
      <c r="B612" s="115" t="s">
        <v>863</v>
      </c>
      <c r="C612" s="89" t="s">
        <v>562</v>
      </c>
      <c r="E612" s="90"/>
    </row>
    <row r="613" spans="1:5" ht="18">
      <c r="A613" s="131">
        <v>7303</v>
      </c>
      <c r="B613" s="115" t="s">
        <v>864</v>
      </c>
      <c r="C613" s="89" t="s">
        <v>562</v>
      </c>
      <c r="E613" s="90"/>
    </row>
    <row r="614" spans="1:5" ht="18">
      <c r="A614" s="131">
        <v>7304</v>
      </c>
      <c r="B614" s="115" t="s">
        <v>865</v>
      </c>
      <c r="C614" s="89" t="s">
        <v>562</v>
      </c>
      <c r="E614" s="90"/>
    </row>
    <row r="615" spans="1:5" ht="18">
      <c r="A615" s="131">
        <v>7305</v>
      </c>
      <c r="B615" s="115" t="s">
        <v>866</v>
      </c>
      <c r="C615" s="89" t="s">
        <v>562</v>
      </c>
      <c r="E615" s="90"/>
    </row>
    <row r="616" spans="1:5" ht="18">
      <c r="A616" s="131">
        <v>7306</v>
      </c>
      <c r="B616" s="115" t="s">
        <v>867</v>
      </c>
      <c r="C616" s="89" t="s">
        <v>562</v>
      </c>
      <c r="E616" s="90"/>
    </row>
    <row r="617" spans="1:5" ht="18">
      <c r="A617" s="131">
        <v>7307</v>
      </c>
      <c r="B617" s="115" t="s">
        <v>868</v>
      </c>
      <c r="C617" s="89" t="s">
        <v>562</v>
      </c>
      <c r="E617" s="90"/>
    </row>
    <row r="618" spans="1:5" ht="18">
      <c r="A618" s="131">
        <v>7308</v>
      </c>
      <c r="B618" s="115" t="s">
        <v>869</v>
      </c>
      <c r="C618" s="89" t="s">
        <v>562</v>
      </c>
      <c r="E618" s="90"/>
    </row>
    <row r="619" spans="1:5" ht="18">
      <c r="A619" s="131">
        <v>7309</v>
      </c>
      <c r="B619" s="115" t="s">
        <v>870</v>
      </c>
      <c r="C619" s="89" t="s">
        <v>562</v>
      </c>
      <c r="E619" s="90"/>
    </row>
    <row r="620" spans="1:5" ht="18">
      <c r="A620" s="131">
        <v>7310</v>
      </c>
      <c r="B620" s="115" t="s">
        <v>871</v>
      </c>
      <c r="C620" s="89" t="s">
        <v>562</v>
      </c>
      <c r="E620" s="90"/>
    </row>
    <row r="621" spans="1:5" ht="18">
      <c r="A621" s="131">
        <v>7311</v>
      </c>
      <c r="B621" s="115" t="s">
        <v>872</v>
      </c>
      <c r="C621" s="89" t="s">
        <v>562</v>
      </c>
      <c r="E621" s="90"/>
    </row>
    <row r="622" spans="1:5" ht="18">
      <c r="A622" s="131">
        <v>7312</v>
      </c>
      <c r="B622" s="115" t="s">
        <v>873</v>
      </c>
      <c r="C622" s="89" t="s">
        <v>562</v>
      </c>
      <c r="E622" s="90"/>
    </row>
    <row r="623" spans="1:5" ht="18">
      <c r="A623" s="131">
        <v>7313</v>
      </c>
      <c r="B623" s="115" t="s">
        <v>874</v>
      </c>
      <c r="C623" s="89" t="s">
        <v>562</v>
      </c>
      <c r="E623" s="90"/>
    </row>
    <row r="624" spans="1:5" ht="18">
      <c r="A624" s="131">
        <v>7314</v>
      </c>
      <c r="B624" s="115" t="s">
        <v>875</v>
      </c>
      <c r="C624" s="89" t="s">
        <v>562</v>
      </c>
      <c r="E624" s="90"/>
    </row>
    <row r="625" spans="1:5" ht="18">
      <c r="A625" s="131">
        <v>7315</v>
      </c>
      <c r="B625" s="115" t="s">
        <v>876</v>
      </c>
      <c r="C625" s="89" t="s">
        <v>562</v>
      </c>
      <c r="E625" s="90"/>
    </row>
    <row r="626" spans="1:5" ht="18">
      <c r="A626" s="131">
        <v>7316</v>
      </c>
      <c r="B626" s="115" t="s">
        <v>877</v>
      </c>
      <c r="C626" s="89" t="s">
        <v>562</v>
      </c>
      <c r="E626" s="90"/>
    </row>
    <row r="627" spans="1:5" ht="18">
      <c r="A627" s="131">
        <v>7317</v>
      </c>
      <c r="B627" s="115" t="s">
        <v>878</v>
      </c>
      <c r="C627" s="89" t="s">
        <v>562</v>
      </c>
      <c r="E627" s="90"/>
    </row>
    <row r="628" spans="1:5" ht="18">
      <c r="A628" s="131">
        <v>7318</v>
      </c>
      <c r="B628" s="115" t="s">
        <v>879</v>
      </c>
      <c r="C628" s="89" t="s">
        <v>562</v>
      </c>
      <c r="E628" s="90"/>
    </row>
    <row r="629" spans="1:5" ht="18">
      <c r="A629" s="131">
        <v>7319</v>
      </c>
      <c r="B629" s="115" t="s">
        <v>880</v>
      </c>
      <c r="C629" s="89" t="s">
        <v>562</v>
      </c>
      <c r="E629" s="90"/>
    </row>
    <row r="630" spans="1:5" ht="18">
      <c r="A630" s="131">
        <v>7320</v>
      </c>
      <c r="B630" s="115" t="s">
        <v>881</v>
      </c>
      <c r="C630" s="89" t="s">
        <v>562</v>
      </c>
      <c r="E630" s="90"/>
    </row>
    <row r="631" spans="1:5" ht="18">
      <c r="A631" s="131">
        <v>7321</v>
      </c>
      <c r="B631" s="115" t="s">
        <v>882</v>
      </c>
      <c r="C631" s="89" t="s">
        <v>562</v>
      </c>
      <c r="E631" s="90"/>
    </row>
    <row r="632" spans="1:5" ht="18.75" thickBot="1">
      <c r="A632" s="131">
        <v>7322</v>
      </c>
      <c r="B632" s="118" t="s">
        <v>883</v>
      </c>
      <c r="C632" s="89" t="s">
        <v>562</v>
      </c>
      <c r="E632" s="90"/>
    </row>
    <row r="633" spans="1:5" ht="18">
      <c r="A633" s="131">
        <v>7401</v>
      </c>
      <c r="B633" s="114" t="s">
        <v>884</v>
      </c>
      <c r="C633" s="89" t="s">
        <v>562</v>
      </c>
      <c r="E633" s="90"/>
    </row>
    <row r="634" spans="1:5" ht="18">
      <c r="A634" s="131">
        <v>7402</v>
      </c>
      <c r="B634" s="115" t="s">
        <v>885</v>
      </c>
      <c r="C634" s="89" t="s">
        <v>562</v>
      </c>
      <c r="E634" s="90"/>
    </row>
    <row r="635" spans="1:5" ht="18">
      <c r="A635" s="131">
        <v>7403</v>
      </c>
      <c r="B635" s="115" t="s">
        <v>886</v>
      </c>
      <c r="C635" s="89" t="s">
        <v>562</v>
      </c>
      <c r="E635" s="90"/>
    </row>
    <row r="636" spans="1:5" ht="18">
      <c r="A636" s="131">
        <v>7404</v>
      </c>
      <c r="B636" s="115" t="s">
        <v>887</v>
      </c>
      <c r="C636" s="89" t="s">
        <v>562</v>
      </c>
      <c r="E636" s="90"/>
    </row>
    <row r="637" spans="1:5" ht="18">
      <c r="A637" s="131">
        <v>7405</v>
      </c>
      <c r="B637" s="115" t="s">
        <v>888</v>
      </c>
      <c r="C637" s="89" t="s">
        <v>562</v>
      </c>
      <c r="E637" s="90"/>
    </row>
    <row r="638" spans="1:5" ht="18">
      <c r="A638" s="131">
        <v>7406</v>
      </c>
      <c r="B638" s="115" t="s">
        <v>889</v>
      </c>
      <c r="C638" s="89" t="s">
        <v>562</v>
      </c>
      <c r="E638" s="90"/>
    </row>
    <row r="639" spans="1:5" ht="18">
      <c r="A639" s="131">
        <v>7407</v>
      </c>
      <c r="B639" s="115" t="s">
        <v>890</v>
      </c>
      <c r="C639" s="89" t="s">
        <v>562</v>
      </c>
      <c r="E639" s="90"/>
    </row>
    <row r="640" spans="1:5" ht="18">
      <c r="A640" s="131">
        <v>7408</v>
      </c>
      <c r="B640" s="115" t="s">
        <v>891</v>
      </c>
      <c r="C640" s="89" t="s">
        <v>562</v>
      </c>
      <c r="E640" s="90"/>
    </row>
    <row r="641" spans="1:5" ht="18">
      <c r="A641" s="131">
        <v>7409</v>
      </c>
      <c r="B641" s="115" t="s">
        <v>892</v>
      </c>
      <c r="C641" s="89" t="s">
        <v>562</v>
      </c>
      <c r="E641" s="90"/>
    </row>
    <row r="642" spans="1:5" ht="18">
      <c r="A642" s="131">
        <v>7410</v>
      </c>
      <c r="B642" s="116" t="s">
        <v>893</v>
      </c>
      <c r="C642" s="89" t="s">
        <v>562</v>
      </c>
      <c r="E642" s="90"/>
    </row>
    <row r="643" spans="1:5" ht="18.75" thickBot="1">
      <c r="A643" s="131">
        <v>7411</v>
      </c>
      <c r="B643" s="118" t="s">
        <v>894</v>
      </c>
      <c r="C643" s="89" t="s">
        <v>562</v>
      </c>
      <c r="E643" s="90"/>
    </row>
    <row r="644" spans="1:5" ht="18">
      <c r="A644" s="131">
        <v>7501</v>
      </c>
      <c r="B644" s="114" t="s">
        <v>895</v>
      </c>
      <c r="C644" s="89" t="s">
        <v>562</v>
      </c>
      <c r="E644" s="90"/>
    </row>
    <row r="645" spans="1:5" ht="18">
      <c r="A645" s="131">
        <v>7502</v>
      </c>
      <c r="B645" s="115" t="s">
        <v>896</v>
      </c>
      <c r="C645" s="89" t="s">
        <v>562</v>
      </c>
      <c r="E645" s="90"/>
    </row>
    <row r="646" spans="1:5" ht="18">
      <c r="A646" s="131">
        <v>7503</v>
      </c>
      <c r="B646" s="115" t="s">
        <v>897</v>
      </c>
      <c r="C646" s="89" t="s">
        <v>562</v>
      </c>
      <c r="E646" s="90"/>
    </row>
    <row r="647" spans="1:5" ht="18">
      <c r="A647" s="131">
        <v>7504</v>
      </c>
      <c r="B647" s="115" t="s">
        <v>898</v>
      </c>
      <c r="C647" s="89" t="s">
        <v>562</v>
      </c>
      <c r="E647" s="90"/>
    </row>
    <row r="648" spans="1:5" ht="18.75" thickBot="1">
      <c r="A648" s="131">
        <v>7505</v>
      </c>
      <c r="B648" s="123" t="s">
        <v>899</v>
      </c>
      <c r="C648" s="89" t="s">
        <v>562</v>
      </c>
      <c r="E648" s="90"/>
    </row>
    <row r="649" spans="1:5" ht="18">
      <c r="A649" s="131">
        <v>7601</v>
      </c>
      <c r="B649" s="114" t="s">
        <v>900</v>
      </c>
      <c r="C649" s="89" t="s">
        <v>562</v>
      </c>
      <c r="E649" s="90"/>
    </row>
    <row r="650" spans="1:5" ht="18">
      <c r="A650" s="131">
        <v>7602</v>
      </c>
      <c r="B650" s="115" t="s">
        <v>901</v>
      </c>
      <c r="C650" s="89" t="s">
        <v>562</v>
      </c>
      <c r="E650" s="90"/>
    </row>
    <row r="651" spans="1:5" ht="18">
      <c r="A651" s="131">
        <v>7603</v>
      </c>
      <c r="B651" s="115" t="s">
        <v>902</v>
      </c>
      <c r="C651" s="89" t="s">
        <v>562</v>
      </c>
      <c r="E651" s="90"/>
    </row>
    <row r="652" spans="1:5" ht="18">
      <c r="A652" s="131">
        <v>7604</v>
      </c>
      <c r="B652" s="115" t="s">
        <v>903</v>
      </c>
      <c r="C652" s="89" t="s">
        <v>562</v>
      </c>
      <c r="E652" s="90"/>
    </row>
    <row r="653" spans="1:5" ht="18">
      <c r="A653" s="131">
        <v>7605</v>
      </c>
      <c r="B653" s="115" t="s">
        <v>904</v>
      </c>
      <c r="C653" s="89" t="s">
        <v>562</v>
      </c>
      <c r="E653" s="90"/>
    </row>
    <row r="654" spans="1:5" ht="18">
      <c r="A654" s="131">
        <v>7606</v>
      </c>
      <c r="B654" s="115" t="s">
        <v>905</v>
      </c>
      <c r="C654" s="89" t="s">
        <v>562</v>
      </c>
      <c r="E654" s="90"/>
    </row>
    <row r="655" spans="1:5" ht="18">
      <c r="A655" s="131">
        <v>7607</v>
      </c>
      <c r="B655" s="115" t="s">
        <v>906</v>
      </c>
      <c r="C655" s="89" t="s">
        <v>562</v>
      </c>
      <c r="E655" s="90"/>
    </row>
    <row r="656" spans="1:5" ht="18">
      <c r="A656" s="131">
        <v>7608</v>
      </c>
      <c r="B656" s="115" t="s">
        <v>907</v>
      </c>
      <c r="C656" s="89" t="s">
        <v>562</v>
      </c>
      <c r="E656" s="90"/>
    </row>
    <row r="657" spans="1:5" ht="18">
      <c r="A657" s="131">
        <v>7609</v>
      </c>
      <c r="B657" s="115" t="s">
        <v>908</v>
      </c>
      <c r="C657" s="89" t="s">
        <v>562</v>
      </c>
      <c r="E657" s="90"/>
    </row>
    <row r="658" spans="1:5" ht="18">
      <c r="A658" s="131">
        <v>7610</v>
      </c>
      <c r="B658" s="115" t="s">
        <v>909</v>
      </c>
      <c r="C658" s="89" t="s">
        <v>562</v>
      </c>
      <c r="E658" s="90"/>
    </row>
    <row r="659" spans="1:5" ht="18.75" thickBot="1">
      <c r="A659" s="131">
        <v>7611</v>
      </c>
      <c r="B659" s="123" t="s">
        <v>910</v>
      </c>
      <c r="C659" s="89" t="s">
        <v>562</v>
      </c>
      <c r="E659" s="90"/>
    </row>
    <row r="660" spans="1:5" ht="18">
      <c r="A660" s="131">
        <v>7701</v>
      </c>
      <c r="B660" s="114" t="s">
        <v>911</v>
      </c>
      <c r="C660" s="89" t="s">
        <v>562</v>
      </c>
      <c r="E660" s="90"/>
    </row>
    <row r="661" spans="1:5" ht="18">
      <c r="A661" s="131">
        <v>7702</v>
      </c>
      <c r="B661" s="115" t="s">
        <v>912</v>
      </c>
      <c r="C661" s="89" t="s">
        <v>562</v>
      </c>
      <c r="E661" s="90"/>
    </row>
    <row r="662" spans="1:5" ht="18">
      <c r="A662" s="131">
        <v>7703</v>
      </c>
      <c r="B662" s="115" t="s">
        <v>913</v>
      </c>
      <c r="C662" s="89" t="s">
        <v>562</v>
      </c>
      <c r="E662" s="90"/>
    </row>
    <row r="663" spans="1:5" ht="18">
      <c r="A663" s="131">
        <v>7704</v>
      </c>
      <c r="B663" s="115" t="s">
        <v>914</v>
      </c>
      <c r="C663" s="89" t="s">
        <v>562</v>
      </c>
      <c r="E663" s="90"/>
    </row>
    <row r="664" spans="1:5" ht="18">
      <c r="A664" s="131">
        <v>7705</v>
      </c>
      <c r="B664" s="115" t="s">
        <v>915</v>
      </c>
      <c r="C664" s="89" t="s">
        <v>562</v>
      </c>
      <c r="E664" s="90"/>
    </row>
    <row r="665" spans="1:5" ht="18">
      <c r="A665" s="131">
        <v>7706</v>
      </c>
      <c r="B665" s="115" t="s">
        <v>916</v>
      </c>
      <c r="C665" s="89" t="s">
        <v>562</v>
      </c>
      <c r="E665" s="90"/>
    </row>
    <row r="666" spans="1:5" ht="18">
      <c r="A666" s="131">
        <v>7707</v>
      </c>
      <c r="B666" s="115" t="s">
        <v>917</v>
      </c>
      <c r="C666" s="89" t="s">
        <v>562</v>
      </c>
      <c r="E666" s="90"/>
    </row>
    <row r="667" spans="1:5" ht="18">
      <c r="A667" s="131">
        <v>7708</v>
      </c>
      <c r="B667" s="115" t="s">
        <v>918</v>
      </c>
      <c r="C667" s="89" t="s">
        <v>562</v>
      </c>
      <c r="E667" s="90"/>
    </row>
    <row r="668" spans="1:5" ht="18">
      <c r="A668" s="131">
        <v>7709</v>
      </c>
      <c r="B668" s="115" t="s">
        <v>919</v>
      </c>
      <c r="C668" s="89" t="s">
        <v>562</v>
      </c>
      <c r="E668" s="90"/>
    </row>
    <row r="669" spans="1:5" ht="18.75" thickBot="1">
      <c r="A669" s="131">
        <v>7710</v>
      </c>
      <c r="B669" s="123" t="s">
        <v>920</v>
      </c>
      <c r="C669" s="89" t="s">
        <v>562</v>
      </c>
      <c r="E669" s="90"/>
    </row>
    <row r="670" spans="1:5" ht="18">
      <c r="A670" s="131">
        <v>7801</v>
      </c>
      <c r="B670" s="114" t="s">
        <v>921</v>
      </c>
      <c r="C670" s="89" t="s">
        <v>562</v>
      </c>
      <c r="E670" s="90"/>
    </row>
    <row r="671" spans="1:5" ht="18">
      <c r="A671" s="131">
        <v>7802</v>
      </c>
      <c r="B671" s="115" t="s">
        <v>922</v>
      </c>
      <c r="C671" s="89" t="s">
        <v>562</v>
      </c>
      <c r="E671" s="90"/>
    </row>
    <row r="672" spans="1:5" ht="18">
      <c r="A672" s="131">
        <v>7803</v>
      </c>
      <c r="B672" s="115" t="s">
        <v>923</v>
      </c>
      <c r="C672" s="89" t="s">
        <v>562</v>
      </c>
      <c r="E672" s="90"/>
    </row>
    <row r="673" spans="1:5" ht="18">
      <c r="A673" s="131">
        <v>7804</v>
      </c>
      <c r="B673" s="115" t="s">
        <v>924</v>
      </c>
      <c r="C673" s="89" t="s">
        <v>562</v>
      </c>
      <c r="E673" s="90"/>
    </row>
    <row r="674" spans="1:5" ht="18.75" thickBot="1">
      <c r="A674" s="131">
        <v>7805</v>
      </c>
      <c r="B674" s="123" t="s">
        <v>925</v>
      </c>
      <c r="C674" s="89" t="s">
        <v>562</v>
      </c>
      <c r="E674" s="90"/>
    </row>
    <row r="675" spans="1:5" ht="18">
      <c r="A675" s="124"/>
      <c r="B675" s="125"/>
      <c r="C675" s="89"/>
      <c r="E675" s="90"/>
    </row>
    <row r="676" spans="1:3" ht="14.25">
      <c r="A676" s="126" t="s">
        <v>155</v>
      </c>
      <c r="B676" s="127" t="s">
        <v>926</v>
      </c>
      <c r="C676" s="128" t="s">
        <v>155</v>
      </c>
    </row>
    <row r="677" spans="1:3" ht="14.25">
      <c r="A677" s="129"/>
      <c r="B677" s="130">
        <v>44227</v>
      </c>
      <c r="C677" s="129" t="s">
        <v>927</v>
      </c>
    </row>
    <row r="678" spans="1:3" ht="14.25">
      <c r="A678" s="129"/>
      <c r="B678" s="130">
        <v>44255</v>
      </c>
      <c r="C678" s="129" t="s">
        <v>928</v>
      </c>
    </row>
    <row r="679" spans="1:3" ht="14.25">
      <c r="A679" s="129"/>
      <c r="B679" s="130">
        <v>44286</v>
      </c>
      <c r="C679" s="129" t="s">
        <v>929</v>
      </c>
    </row>
    <row r="680" spans="1:3" ht="14.25">
      <c r="A680" s="129"/>
      <c r="B680" s="130">
        <v>44316</v>
      </c>
      <c r="C680" s="129" t="s">
        <v>930</v>
      </c>
    </row>
    <row r="681" spans="1:3" ht="14.25">
      <c r="A681" s="129"/>
      <c r="B681" s="130">
        <v>44347</v>
      </c>
      <c r="C681" s="129" t="s">
        <v>931</v>
      </c>
    </row>
    <row r="682" spans="1:3" ht="14.25">
      <c r="A682" s="129"/>
      <c r="B682" s="130">
        <v>44377</v>
      </c>
      <c r="C682" s="129" t="s">
        <v>932</v>
      </c>
    </row>
    <row r="683" spans="1:3" ht="14.25">
      <c r="A683" s="129"/>
      <c r="B683" s="130">
        <v>44408</v>
      </c>
      <c r="C683" s="129" t="s">
        <v>933</v>
      </c>
    </row>
    <row r="684" spans="1:3" ht="14.25">
      <c r="A684" s="129"/>
      <c r="B684" s="130">
        <v>44439</v>
      </c>
      <c r="C684" s="129" t="s">
        <v>934</v>
      </c>
    </row>
    <row r="685" spans="1:3" ht="14.25">
      <c r="A685" s="129"/>
      <c r="B685" s="130">
        <v>44469</v>
      </c>
      <c r="C685" s="129" t="s">
        <v>935</v>
      </c>
    </row>
    <row r="686" spans="1:3" ht="14.25">
      <c r="A686" s="129"/>
      <c r="B686" s="130">
        <v>44500</v>
      </c>
      <c r="C686" s="129" t="s">
        <v>936</v>
      </c>
    </row>
    <row r="687" spans="1:3" ht="14.25">
      <c r="A687" s="129"/>
      <c r="B687" s="130">
        <v>44530</v>
      </c>
      <c r="C687" s="129" t="s">
        <v>937</v>
      </c>
    </row>
    <row r="688" spans="1:3" ht="14.25">
      <c r="A688" s="129"/>
      <c r="B688" s="130">
        <v>44561</v>
      </c>
      <c r="C688" s="129" t="s">
        <v>938</v>
      </c>
    </row>
    <row r="689" ht="14.25"/>
    <row r="690" ht="14.25">
      <c r="A690" s="38" t="s">
        <v>971</v>
      </c>
    </row>
    <row r="691" ht="14.25">
      <c r="A691" s="38" t="s">
        <v>972</v>
      </c>
    </row>
    <row r="692" ht="14.25">
      <c r="A692" s="38" t="s">
        <v>973</v>
      </c>
    </row>
    <row r="782" ht="14.25"/>
    <row r="804" ht="14.25"/>
    <row r="805" ht="14.25"/>
  </sheetData>
  <sheetProtection/>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Жени Бумбарова-Начева</dc:creator>
  <cp:keywords/>
  <dc:description/>
  <cp:lastModifiedBy>User</cp:lastModifiedBy>
  <cp:lastPrinted>2021-03-05T10:00:41Z</cp:lastPrinted>
  <dcterms:created xsi:type="dcterms:W3CDTF">2013-02-11T10:20:52Z</dcterms:created>
  <dcterms:modified xsi:type="dcterms:W3CDTF">2021-03-05T10:00:45Z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